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DF208C16-02D5-4BDF-AF50-7963F4D8B53B}" xr6:coauthVersionLast="36" xr6:coauthVersionMax="47" xr10:uidLastSave="{00000000-0000-0000-0000-000000000000}"/>
  <bookViews>
    <workbookView xWindow="0" yWindow="0" windowWidth="28800" windowHeight="14025" activeTab="2" xr2:uid="{D4460BE0-6615-414C-9BC1-8AB67FFB471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B26" i="3" l="1"/>
  <c r="C26" i="3" s="1"/>
  <c r="C9" i="3"/>
  <c r="H115" i="2"/>
  <c r="G115" i="2"/>
  <c r="I115" i="2" s="1"/>
  <c r="E115" i="2"/>
  <c r="H114" i="2"/>
  <c r="G114" i="2"/>
  <c r="E114" i="2"/>
  <c r="I114" i="2" s="1"/>
  <c r="H112" i="2"/>
  <c r="G112" i="2"/>
  <c r="E112" i="2"/>
  <c r="I112" i="2" s="1"/>
  <c r="I110" i="2"/>
  <c r="H110" i="2"/>
  <c r="G110" i="2"/>
  <c r="E110" i="2"/>
  <c r="H108" i="2"/>
  <c r="G108" i="2"/>
  <c r="E108" i="2"/>
  <c r="I108" i="2" s="1"/>
  <c r="H106" i="2"/>
  <c r="G106" i="2"/>
  <c r="E106" i="2"/>
  <c r="I106" i="2" s="1"/>
  <c r="H104" i="2"/>
  <c r="G104" i="2"/>
  <c r="E104" i="2"/>
  <c r="I104" i="2" s="1"/>
  <c r="H103" i="2"/>
  <c r="G103" i="2"/>
  <c r="E103" i="2"/>
  <c r="I103" i="2" s="1"/>
  <c r="H101" i="2"/>
  <c r="G101" i="2"/>
  <c r="G116" i="2" s="1"/>
  <c r="E101" i="2"/>
  <c r="E116" i="2" s="1"/>
  <c r="C10" i="3" s="1"/>
  <c r="C11" i="3" s="1"/>
  <c r="G98" i="2"/>
  <c r="H97" i="2"/>
  <c r="I96" i="2"/>
  <c r="H96" i="2"/>
  <c r="G96" i="2"/>
  <c r="E96" i="2"/>
  <c r="H93" i="2"/>
  <c r="G93" i="2"/>
  <c r="E93" i="2"/>
  <c r="I93" i="2" s="1"/>
  <c r="H92" i="2"/>
  <c r="G92" i="2"/>
  <c r="E92" i="2"/>
  <c r="I92" i="2" s="1"/>
  <c r="H91" i="2"/>
  <c r="G91" i="2"/>
  <c r="E91" i="2"/>
  <c r="I91" i="2" s="1"/>
  <c r="H89" i="2"/>
  <c r="G89" i="2"/>
  <c r="E89" i="2"/>
  <c r="I89" i="2" s="1"/>
  <c r="I87" i="2"/>
  <c r="H87" i="2"/>
  <c r="G87" i="2"/>
  <c r="E87" i="2"/>
  <c r="I84" i="2"/>
  <c r="H84" i="2"/>
  <c r="G84" i="2"/>
  <c r="E84" i="2"/>
  <c r="H81" i="2"/>
  <c r="G81" i="2"/>
  <c r="E81" i="2"/>
  <c r="I81" i="2" s="1"/>
  <c r="H79" i="2"/>
  <c r="G79" i="2"/>
  <c r="E79" i="2"/>
  <c r="I79" i="2" s="1"/>
  <c r="H77" i="2"/>
  <c r="G77" i="2"/>
  <c r="E77" i="2"/>
  <c r="I77" i="2" s="1"/>
  <c r="H76" i="2"/>
  <c r="G76" i="2"/>
  <c r="E76" i="2"/>
  <c r="I76" i="2" s="1"/>
  <c r="I74" i="2"/>
  <c r="H74" i="2"/>
  <c r="G74" i="2"/>
  <c r="E74" i="2"/>
  <c r="I72" i="2"/>
  <c r="H72" i="2"/>
  <c r="G72" i="2"/>
  <c r="E72" i="2"/>
  <c r="H70" i="2"/>
  <c r="G70" i="2"/>
  <c r="E70" i="2"/>
  <c r="I70" i="2" s="1"/>
  <c r="H69" i="2"/>
  <c r="G69" i="2"/>
  <c r="E69" i="2"/>
  <c r="I69" i="2" s="1"/>
  <c r="H67" i="2"/>
  <c r="G67" i="2"/>
  <c r="E67" i="2"/>
  <c r="I67" i="2" s="1"/>
  <c r="H66" i="2"/>
  <c r="G66" i="2"/>
  <c r="E66" i="2"/>
  <c r="I66" i="2" s="1"/>
  <c r="I65" i="2"/>
  <c r="H65" i="2"/>
  <c r="G65" i="2"/>
  <c r="E65" i="2"/>
  <c r="I63" i="2"/>
  <c r="H63" i="2"/>
  <c r="G63" i="2"/>
  <c r="E63" i="2"/>
  <c r="H62" i="2"/>
  <c r="G62" i="2"/>
  <c r="E62" i="2"/>
  <c r="I62" i="2" s="1"/>
  <c r="H60" i="2"/>
  <c r="G60" i="2"/>
  <c r="E60" i="2"/>
  <c r="I60" i="2" s="1"/>
  <c r="H58" i="2"/>
  <c r="G58" i="2"/>
  <c r="E58" i="2"/>
  <c r="I58" i="2" s="1"/>
  <c r="H57" i="2"/>
  <c r="G57" i="2"/>
  <c r="E57" i="2"/>
  <c r="I57" i="2" s="1"/>
  <c r="I56" i="2"/>
  <c r="H56" i="2"/>
  <c r="G56" i="2"/>
  <c r="E56" i="2"/>
  <c r="I54" i="2"/>
  <c r="H54" i="2"/>
  <c r="G54" i="2"/>
  <c r="E54" i="2"/>
  <c r="H52" i="2"/>
  <c r="G52" i="2"/>
  <c r="E52" i="2"/>
  <c r="I52" i="2" s="1"/>
  <c r="H50" i="2"/>
  <c r="G50" i="2"/>
  <c r="E50" i="2"/>
  <c r="I50" i="2" s="1"/>
  <c r="H49" i="2"/>
  <c r="G49" i="2"/>
  <c r="E49" i="2"/>
  <c r="I49" i="2" s="1"/>
  <c r="H47" i="2"/>
  <c r="G47" i="2"/>
  <c r="E47" i="2"/>
  <c r="I47" i="2" s="1"/>
  <c r="I46" i="2"/>
  <c r="H46" i="2"/>
  <c r="G46" i="2"/>
  <c r="E46" i="2"/>
  <c r="I45" i="2"/>
  <c r="H45" i="2"/>
  <c r="G45" i="2"/>
  <c r="E45" i="2"/>
  <c r="H43" i="2"/>
  <c r="G43" i="2"/>
  <c r="E43" i="2"/>
  <c r="I43" i="2" s="1"/>
  <c r="H41" i="2"/>
  <c r="G41" i="2"/>
  <c r="E41" i="2"/>
  <c r="G37" i="2"/>
  <c r="G38" i="2" s="1"/>
  <c r="C6" i="3" s="1"/>
  <c r="H34" i="2"/>
  <c r="G34" i="2"/>
  <c r="I34" i="2" s="1"/>
  <c r="E34" i="2"/>
  <c r="H33" i="2"/>
  <c r="G33" i="2"/>
  <c r="E33" i="2"/>
  <c r="I33" i="2" s="1"/>
  <c r="H31" i="2"/>
  <c r="G31" i="2"/>
  <c r="E31" i="2"/>
  <c r="I31" i="2" s="1"/>
  <c r="H29" i="2"/>
  <c r="G29" i="2"/>
  <c r="E29" i="2"/>
  <c r="I29" i="2" s="1"/>
  <c r="H27" i="2"/>
  <c r="G27" i="2"/>
  <c r="E27" i="2"/>
  <c r="I27" i="2" s="1"/>
  <c r="I25" i="2"/>
  <c r="H25" i="2"/>
  <c r="G25" i="2"/>
  <c r="E25" i="2"/>
  <c r="H23" i="2"/>
  <c r="G23" i="2"/>
  <c r="I23" i="2" s="1"/>
  <c r="E23" i="2"/>
  <c r="H21" i="2"/>
  <c r="G21" i="2"/>
  <c r="E21" i="2"/>
  <c r="I21" i="2" s="1"/>
  <c r="H19" i="2"/>
  <c r="G19" i="2"/>
  <c r="E19" i="2"/>
  <c r="I19" i="2" s="1"/>
  <c r="H18" i="2"/>
  <c r="G18" i="2"/>
  <c r="E18" i="2"/>
  <c r="I18" i="2" s="1"/>
  <c r="H17" i="2"/>
  <c r="G17" i="2"/>
  <c r="E17" i="2"/>
  <c r="I17" i="2" s="1"/>
  <c r="I15" i="2"/>
  <c r="H15" i="2"/>
  <c r="G15" i="2"/>
  <c r="E15" i="2"/>
  <c r="H14" i="2"/>
  <c r="G14" i="2"/>
  <c r="I14" i="2" s="1"/>
  <c r="E14" i="2"/>
  <c r="H12" i="2"/>
  <c r="G12" i="2"/>
  <c r="E12" i="2"/>
  <c r="I12" i="2" s="1"/>
  <c r="H10" i="2"/>
  <c r="G10" i="2"/>
  <c r="E10" i="2"/>
  <c r="I10" i="2" s="1"/>
  <c r="H8" i="2"/>
  <c r="G8" i="2"/>
  <c r="E8" i="2"/>
  <c r="I8" i="2" s="1"/>
  <c r="H6" i="2"/>
  <c r="G6" i="2"/>
  <c r="E6" i="2"/>
  <c r="H5" i="2"/>
  <c r="G5" i="2"/>
  <c r="G35" i="2" s="1"/>
  <c r="E5" i="2"/>
  <c r="E35" i="2" l="1"/>
  <c r="I101" i="2"/>
  <c r="I116" i="2" s="1"/>
  <c r="I41" i="2"/>
  <c r="I6" i="2"/>
  <c r="I35" i="2" s="1"/>
  <c r="D37" i="2" s="1"/>
  <c r="E97" i="2"/>
  <c r="I97" i="2" s="1"/>
  <c r="H37" i="2" l="1"/>
  <c r="E37" i="2"/>
  <c r="I98" i="2"/>
  <c r="E98" i="2"/>
  <c r="C5" i="3" s="1"/>
  <c r="C8" i="3" s="1"/>
  <c r="E38" i="2" l="1"/>
  <c r="B3" i="3" s="1"/>
  <c r="I37" i="2"/>
  <c r="I38" i="2" s="1"/>
  <c r="C4" i="3" l="1"/>
  <c r="C7" i="3" s="1"/>
  <c r="C12" i="3" s="1"/>
  <c r="B4" i="3"/>
  <c r="B7" i="3" s="1"/>
  <c r="B12" i="3" l="1"/>
  <c r="C15" i="3"/>
  <c r="C19" i="3"/>
  <c r="C20" i="3"/>
  <c r="C21" i="3" l="1"/>
  <c r="C13" i="3"/>
  <c r="C14" i="3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<sst xmlns="http://schemas.openxmlformats.org/spreadsheetml/2006/main" count="332" uniqueCount="200">
  <si>
    <t>Název</t>
  </si>
  <si>
    <t>Hodnota</t>
  </si>
  <si>
    <t>Nadpis rekapitulace</t>
  </si>
  <si>
    <t>Seznam prací a dodávek elektrotechnických zařízení</t>
  </si>
  <si>
    <t>Akce</t>
  </si>
  <si>
    <t>SPŠ Třebíč - víceúčelové hřiště a sportoviště</t>
  </si>
  <si>
    <t>Projekt</t>
  </si>
  <si>
    <t>SO 02 Umělé osvětlení</t>
  </si>
  <si>
    <t>Investor</t>
  </si>
  <si>
    <t>Z. č.</t>
  </si>
  <si>
    <t>10/2024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</si>
  <si>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</si>
  <si>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</si>
  <si>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</si>
  <si>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</si>
  <si>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</si>
  <si>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</si>
  <si>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</si>
  <si>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</si>
  <si>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</si>
  <si>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</si>
  <si>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</si>
  <si>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</si>
  <si>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</si>
  <si>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</si>
  <si>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</si>
  <si>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</si>
  <si>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</si>
  <si>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</si>
  <si>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</si>
  <si>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</si>
  <si>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Opravy v záruce  (5 - 7) %</t>
  </si>
  <si>
    <t>0,00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</si>
  <si>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</si>
  <si>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</si>
  <si>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</si>
  <si>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</si>
  <si>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</si>
  <si>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</si>
  <si>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</si>
  <si>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</si>
  <si>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</si>
  <si>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</si>
  <si>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</si>
  <si>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</si>
  <si>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</si>
  <si>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</si>
  <si>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</si>
  <si>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</si>
  <si>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</si>
  <si>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</si>
  <si>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</si>
  <si>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</si>
  <si>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</si>
  <si>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</si>
  <si>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</si>
  <si>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</si>
  <si>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</si>
  <si>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RS1</t>
  </si>
  <si>
    <t>Skříně na pilíř</t>
  </si>
  <si>
    <t>bez el. výzbroje</t>
  </si>
  <si>
    <t>Rozměr 600x400x240mm</t>
  </si>
  <si>
    <t>ks</t>
  </si>
  <si>
    <t>FAB zámek do skříně</t>
  </si>
  <si>
    <t>Pilíře</t>
  </si>
  <si>
    <t>Pilíř rozměr  1330x400x240</t>
  </si>
  <si>
    <t>ROZV.PŘÍSLUŠENSTVÍ</t>
  </si>
  <si>
    <t>Nosná konstrukce s DIN lištama</t>
  </si>
  <si>
    <t>PLASTOVÁ ROZVODNICE NA POVRCH PRŮHLEDNÉ  DVEŘE, IP65</t>
  </si>
  <si>
    <t>RZI-N-3T54 Rozvodnicová skříň</t>
  </si>
  <si>
    <t>Ks</t>
  </si>
  <si>
    <t>Páčkové výkonové spínače</t>
  </si>
  <si>
    <t>40-3 Vypínač</t>
  </si>
  <si>
    <t>Vypínač 16A/3</t>
  </si>
  <si>
    <t>JISTIČ 3 PÓLOVÝ  CHAR. "B"</t>
  </si>
  <si>
    <t>LTN-16B-1 Jistič</t>
  </si>
  <si>
    <t>LTN-16B-3 Jistič</t>
  </si>
  <si>
    <t>LTN-16C-3 Jistič</t>
  </si>
  <si>
    <t>4-PÓLOVÝ PROUDOVÝ CHRÁNIČ</t>
  </si>
  <si>
    <t>40/4/030 40A</t>
  </si>
  <si>
    <t>ZÁSUVKA PRŮMYSLOVÁ, VESTAVNÁ ŠIKMÁ - MIN. VELIKOST PŘÍRUBY, IP 44</t>
  </si>
  <si>
    <t>Zásuvka průmyslová, šikmá, s minimální velikostí příruby, vestavná montáž; řazení 3P+N+PE; b. IP 44, 32 A</t>
  </si>
  <si>
    <t>ZÁSUVKA VESTAVNÁ IP44</t>
  </si>
  <si>
    <t>Zásuvka vestavná, s ochranným kolíkem, k upevnění na podložku; 1P+PE IP44</t>
  </si>
  <si>
    <t>UNIVERZÁLNÍ ŘADOVÉ SVORKOVNICE</t>
  </si>
  <si>
    <t>6035-50 do 95  mm2</t>
  </si>
  <si>
    <t>ŘADOVÉ SVORKOVNICE</t>
  </si>
  <si>
    <t>RVA16</t>
  </si>
  <si>
    <t>SVORKOVNICE PE, N</t>
  </si>
  <si>
    <t>6236-30 63A,500V</t>
  </si>
  <si>
    <t>VÝVODKY S MATICÍ</t>
  </si>
  <si>
    <t>Pg36 28-33 mm</t>
  </si>
  <si>
    <t>Pg21 15-17 mm</t>
  </si>
  <si>
    <t>Rozvaděč RS1 - celkem</t>
  </si>
  <si>
    <t>Dodávky</t>
  </si>
  <si>
    <t>Dodávky - celkem</t>
  </si>
  <si>
    <t>Elektromontáže</t>
  </si>
  <si>
    <t>MONTÁŽ</t>
  </si>
  <si>
    <t>Plastových skříní</t>
  </si>
  <si>
    <t>LTN-32B-3 Jistič</t>
  </si>
  <si>
    <t>PRŮMYSLOVÁ SVÍTIDLA</t>
  </si>
  <si>
    <t>Asymetrické LED svítidlo 390W, 4000K, 58000lm, IP65, tělo svítidla je z tlakem litého hliníku, s asymetrickou vyzařovací charakteristikou.</t>
  </si>
  <si>
    <t>Recyklační poplatek svítidel</t>
  </si>
  <si>
    <t>TŘMEN PRO UCHYCENÍ SVÍTIDLA</t>
  </si>
  <si>
    <t>OSVĚLOVACÍ STOŽÁR</t>
  </si>
  <si>
    <t>OCELOVÝ ZINKOVANÝ TRUBKOVÝ  9m</t>
  </si>
  <si>
    <t>Výložník pro 2 svítidla</t>
  </si>
  <si>
    <t>STOŽÁROVÁ SVORKOVNICE</t>
  </si>
  <si>
    <t>stožárová svorkovnice</t>
  </si>
  <si>
    <t>OCEL.NOSNÉ KONSTR.PRO PŘÍSTROJE</t>
  </si>
  <si>
    <t>svítidla</t>
  </si>
  <si>
    <t>KABEL SILOVÝ,IZOLACE PVC S VODIČEM PE</t>
  </si>
  <si>
    <t xml:space="preserve">CYKY-J 4x10 mm2 </t>
  </si>
  <si>
    <t>m</t>
  </si>
  <si>
    <t>CYKY-J 5x4 mm2</t>
  </si>
  <si>
    <t>CYKY-J 3x1.5 mm2</t>
  </si>
  <si>
    <t>VODIČ JEDNOŽILOVÝ OHEBNÝ (CYA)</t>
  </si>
  <si>
    <t>H07V-K 25  mm2 , pevně</t>
  </si>
  <si>
    <t>CHRÁNIČKA PLASTOVÁ</t>
  </si>
  <si>
    <t>TRUBKA PVC 90</t>
  </si>
  <si>
    <t>Příplatek na zatažení kabelu do trubky</t>
  </si>
  <si>
    <t>UKONČENÍ KABELŮ SMRŠŤOVACÍ ZÁKLOPKOU</t>
  </si>
  <si>
    <t>4x10  mm2</t>
  </si>
  <si>
    <t>5x4  mm2</t>
  </si>
  <si>
    <t>3x1,5  mm2</t>
  </si>
  <si>
    <t>UKONČENÍ  VODIČŮ V ROZVADĚČÍCH</t>
  </si>
  <si>
    <t xml:space="preserve"> Do  16   mm2</t>
  </si>
  <si>
    <t xml:space="preserve"> Do   4   mm2</t>
  </si>
  <si>
    <t>UKONČENÍ VODIČŮ NA SVORKOVNICI</t>
  </si>
  <si>
    <t xml:space="preserve"> Do  16 mm2</t>
  </si>
  <si>
    <t>OCELOVÝ DRÁT POZINKOVANÝ</t>
  </si>
  <si>
    <t>Drát 10 drát o 10mm(0,62kg/m), pevně</t>
  </si>
  <si>
    <t>SVORKA HROMOSVODNÍ,UZEMŇOVACÍ</t>
  </si>
  <si>
    <t>SSp spojovací s příložkou</t>
  </si>
  <si>
    <t>SSp spojovací</t>
  </si>
  <si>
    <t>FOLIE VÝSTRAŽNÁ Z PVC</t>
  </si>
  <si>
    <t>šířka 33cm</t>
  </si>
  <si>
    <t>KABELOVÝ ŽLAB MARS NKZ VČ. DÍLŮ A PŘÍSLUŠENSTVÍ (BEZ PŘEPÁŽEK), ZINKOVÁNÍ "S"</t>
  </si>
  <si>
    <t>62/50 s víkem</t>
  </si>
  <si>
    <t>VYBOURANI OTVORU VE ZDIVU</t>
  </si>
  <si>
    <t>CIHELNEM DO PRUMERU 60mm</t>
  </si>
  <si>
    <t xml:space="preserve"> Stena do 300mm</t>
  </si>
  <si>
    <t>ZAZDIVKA OTVORU O PLOSE DO</t>
  </si>
  <si>
    <t>2.25 dm2 VE ZDIVU</t>
  </si>
  <si>
    <t>STATICKÝ VÝPOČET</t>
  </si>
  <si>
    <t>statický výpočet základu pro stožár</t>
  </si>
  <si>
    <t>HODINOVE ZUCTOVACI SAZBY</t>
  </si>
  <si>
    <t xml:space="preserve"> Uprava stavajiciho rozvadece R1</t>
  </si>
  <si>
    <t>hod</t>
  </si>
  <si>
    <t>Pronájem mobilní plošiny</t>
  </si>
  <si>
    <t>Pronájem jeřábu</t>
  </si>
  <si>
    <t>PROVEDENI REVIZNICH ZKOUSEK</t>
  </si>
  <si>
    <t>DLE CSN 331500</t>
  </si>
  <si>
    <t>Revizni technik</t>
  </si>
  <si>
    <t>Podružný materiál</t>
  </si>
  <si>
    <t>Elektromontáže - celkem</t>
  </si>
  <si>
    <t>Zemní práce</t>
  </si>
  <si>
    <t>JÁMA PRO STOŽÁRY</t>
  </si>
  <si>
    <t>Zemina třídy 3,ručně</t>
  </si>
  <si>
    <t>m3</t>
  </si>
  <si>
    <t>ODVOZ ZEMINY</t>
  </si>
  <si>
    <t>Naložení, odvoz do 10km</t>
  </si>
  <si>
    <t>Poplatek za uložení na skládce</t>
  </si>
  <si>
    <t>ZÁKL.PRO STOŽÁR</t>
  </si>
  <si>
    <t>D 1000x1000x1700 mm</t>
  </si>
  <si>
    <t>HLOUBENÍ KABELOVÉ RÝHY</t>
  </si>
  <si>
    <t xml:space="preserve"> Šíře 400mm,hloubka 800mm</t>
  </si>
  <si>
    <t>NÁSYP ZEMINY VČETNĚ DUSÁNÍ</t>
  </si>
  <si>
    <t xml:space="preserve"> Násyp v zemine třídy 5-7</t>
  </si>
  <si>
    <t>ZŘÍZENÍ KABEL.LOŽE Z KOPANÉHO PÍSKU</t>
  </si>
  <si>
    <t xml:space="preserve"> Šíře do 65cm,tloušťka 10cm</t>
  </si>
  <si>
    <t>ZÁHOZ KABEL.RÝHY-ZEMINA TŘ.3</t>
  </si>
  <si>
    <t>Příplatek za lepivost</t>
  </si>
  <si>
    <t>Zemní práce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</si>
  <si>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</si>
  <si>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</si>
  <si>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</si>
  <si>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</si>
  <si>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</si>
  <si>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</si>
  <si>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</si>
  <si>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</si>
  <si>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</si>
  <si>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</si>
  <si>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</si>
  <si>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</si>
  <si>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</si>
  <si>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</si>
  <si>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</si>
  <si>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</si>
  <si>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</si>
  <si>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</si>
  <si>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</si>
  <si>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</si>
  <si>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</si>
  <si>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</si>
  <si>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</si>
  <si>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</si>
  <si>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</si>
  <si>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SPŠ Třebíč, Manželů Curieových 734, 674 01 Třebíč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</si>
</sst>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1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0" fontId="0" fillId="0" borderId="0" xfId="0" applyFill="1"/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0" fillId="0" borderId="0" xfId="0" applyNumberFormat="1" applyFill="1"/>
    <xf numFmtId="4" fontId="0" fillId="0" borderId="0" xfId="0" applyNumberFormat="1" applyFill="1"/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Fill="1" applyAlignment="1">
      <alignment wrapText="1"/>
    </xf>
    <xf numFmtId="49" fontId="1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 wrapText="1"/>
    </xf>
    <xf numFmtId="49" fontId="5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 wrapText="1"/>
    </xf>
    <xf numFmtId="49" fontId="2" fillId="0" borderId="6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49" fontId="2" fillId="0" borderId="9" xfId="0" applyNumberFormat="1" applyFont="1" applyFill="1" applyBorder="1" applyAlignment="1">
      <alignment horizontal="left"/>
    </xf>
    <xf numFmtId="49" fontId="4" fillId="0" borderId="11" xfId="0" applyNumberFormat="1" applyFont="1" applyFill="1" applyBorder="1" applyAlignment="1">
      <alignment horizontal="left" wrapText="1"/>
    </xf>
    <xf numFmtId="49" fontId="4" fillId="0" borderId="12" xfId="0" applyNumberFormat="1" applyFont="1" applyFill="1" applyBorder="1" applyAlignment="1">
      <alignment horizontal="left"/>
    </xf>
    <xf numFmtId="4" fontId="4" fillId="0" borderId="12" xfId="0" applyNumberFormat="1" applyFont="1" applyFill="1" applyBorder="1" applyAlignment="1" applyProtection="1">
      <alignment horizontal="left"/>
      <protection hidden="1"/>
    </xf>
    <xf numFmtId="4" fontId="2" fillId="0" borderId="9" xfId="0" applyNumberFormat="1" applyFont="1" applyFill="1" applyBorder="1" applyAlignment="1" applyProtection="1">
      <alignment horizontal="right"/>
      <protection hidden="1"/>
    </xf>
    <xf numFmtId="4" fontId="5" fillId="0" borderId="2" xfId="0" applyNumberFormat="1" applyFont="1" applyFill="1" applyBorder="1" applyAlignment="1" applyProtection="1">
      <alignment horizontal="right"/>
      <protection hidden="1"/>
    </xf>
    <xf numFmtId="4" fontId="1" fillId="0" borderId="2" xfId="0" applyNumberFormat="1" applyFont="1" applyFill="1" applyBorder="1" applyAlignment="1" applyProtection="1">
      <alignment horizontal="right"/>
      <protection hidden="1"/>
    </xf>
    <xf numFmtId="4" fontId="2" fillId="0" borderId="2" xfId="0" applyNumberFormat="1" applyFont="1" applyFill="1" applyBorder="1" applyAlignment="1" applyProtection="1">
      <alignment horizontal="right"/>
      <protection hidden="1"/>
    </xf>
    <xf numFmtId="4" fontId="5" fillId="0" borderId="2" xfId="0" applyNumberFormat="1" applyFont="1" applyFill="1" applyBorder="1" applyAlignment="1" applyProtection="1">
      <alignment horizontal="left"/>
      <protection hidden="1"/>
    </xf>
    <xf numFmtId="4" fontId="2" fillId="0" borderId="6" xfId="0" applyNumberFormat="1" applyFont="1" applyFill="1" applyBorder="1" applyAlignment="1" applyProtection="1">
      <alignment horizontal="right"/>
      <protection hidden="1"/>
    </xf>
    <xf numFmtId="4" fontId="0" fillId="0" borderId="0" xfId="0" applyNumberFormat="1" applyFill="1" applyProtection="1">
      <protection hidden="1"/>
    </xf>
    <xf numFmtId="4" fontId="4" fillId="0" borderId="13" xfId="0" applyNumberFormat="1" applyFont="1" applyFill="1" applyBorder="1" applyAlignment="1" applyProtection="1">
      <alignment horizontal="left"/>
      <protection hidden="1"/>
    </xf>
    <xf numFmtId="4" fontId="2" fillId="0" borderId="10" xfId="0" applyNumberFormat="1" applyFont="1" applyFill="1" applyBorder="1" applyAlignment="1" applyProtection="1">
      <alignment horizontal="right"/>
      <protection hidden="1"/>
    </xf>
    <xf numFmtId="4" fontId="5" fillId="0" borderId="4" xfId="0" applyNumberFormat="1" applyFont="1" applyFill="1" applyBorder="1" applyAlignment="1" applyProtection="1">
      <alignment horizontal="right"/>
      <protection hidden="1"/>
    </xf>
    <xf numFmtId="4" fontId="1" fillId="0" borderId="4" xfId="0" applyNumberFormat="1" applyFont="1" applyFill="1" applyBorder="1" applyAlignment="1" applyProtection="1">
      <alignment horizontal="right"/>
      <protection hidden="1"/>
    </xf>
    <xf numFmtId="4" fontId="2" fillId="0" borderId="4" xfId="0" applyNumberFormat="1" applyFont="1" applyFill="1" applyBorder="1" applyAlignment="1" applyProtection="1">
      <alignment horizontal="right"/>
      <protection hidden="1"/>
    </xf>
    <xf numFmtId="4" fontId="5" fillId="0" borderId="4" xfId="0" applyNumberFormat="1" applyFont="1" applyFill="1" applyBorder="1" applyAlignment="1" applyProtection="1">
      <alignment horizontal="left"/>
      <protection hidden="1"/>
    </xf>
    <xf numFmtId="4" fontId="2" fillId="0" borderId="7" xfId="0" applyNumberFormat="1" applyFont="1" applyFill="1" applyBorder="1" applyAlignment="1" applyProtection="1">
      <alignment horizontal="right"/>
      <protection hidden="1"/>
    </xf>
    <xf numFmtId="4" fontId="4" fillId="0" borderId="12" xfId="0" applyNumberFormat="1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1" fillId="2" borderId="2" xfId="0" applyNumberFormat="1" applyFont="1" applyFill="1" applyBorder="1" applyAlignment="1" applyProtection="1">
      <alignment horizontal="right"/>
      <protection locked="0"/>
    </xf>
    <xf numFmtId="4" fontId="5" fillId="2" borderId="2" xfId="0" applyNumberFormat="1" applyFont="1" applyFill="1" applyBorder="1" applyAlignment="1" applyProtection="1">
      <alignment horizontal="right"/>
      <protection locked="0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4" fontId="5" fillId="2" borderId="2" xfId="0" applyNumberFormat="1" applyFont="1" applyFill="1" applyBorder="1" applyAlignment="1" applyProtection="1">
      <alignment horizontal="left"/>
      <protection locked="0"/>
    </xf>
    <xf numFmtId="4" fontId="2" fillId="0" borderId="6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ill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E7E9B-BEF0-4F47-98DD-DF1514F6A98C}">
  <dimension ref="A1:C27"/>
  <sheetViews>
    <sheetView workbookViewId="0">
      <selection sqref="A1:C27"/>
    </sheetView>
  </sheetViews>
  <sheetFormatPr defaultColWidth="9.125" defaultRowHeight="14.25"/>
  <cols>
    <col min="1" max="1" width="39.25" style="11" bestFit="1" customWidth="1"/>
    <col min="2" max="2" width="9.125" style="12"/>
    <col min="3" max="3" width="9.25" style="12" bestFit="1" customWidth="1"/>
    <col min="4" max="4" width="9.125" style="3"/>
    <col min="5" max="5" width="0" style="3" hidden="1" customWidth="1"/>
    <col min="6" max="16384" width="9.125" style="3"/>
  </cols>
  <sheetData>
    <row r="1" spans="1:3">
      <c r="A1" s="1" t="s">
        <v>0</v>
      </c>
      <c r="B1" s="2" t="s">
        <v>174</v>
      </c>
      <c r="C1" s="2" t="s">
        <v>175</v>
      </c>
    </row>
    <row r="2" spans="1:3">
      <c r="A2" s="4" t="s">
        <v>176</v>
      </c>
      <c r="B2" s="5"/>
      <c r="C2" s="5"/>
    </row>
    <row r="3" spans="1:3">
      <c r="A3" s="1" t="s">
        <v>177</v>
      </c>
      <c r="B3" s="6">
        <f>(Rozpočet!E38)</f>
        <v>0</v>
      </c>
      <c r="C3" s="6"/>
    </row>
    <row r="4" spans="1:3">
      <c r="A4" s="1" t="s">
        <v>178</v>
      </c>
      <c r="B4" s="6">
        <f>B3 * Parametry!B16 / 100</f>
        <v>0</v>
      </c>
      <c r="C4" s="6">
        <f>B3 * Parametry!B17 / 100</f>
        <v>0</v>
      </c>
    </row>
    <row r="5" spans="1:3">
      <c r="A5" s="1" t="s">
        <v>179</v>
      </c>
      <c r="B5" s="6"/>
      <c r="C5" s="6">
        <f>(Rozpočet!E98) + 0</f>
        <v>0</v>
      </c>
    </row>
    <row r="6" spans="1:3">
      <c r="A6" s="1" t="s">
        <v>180</v>
      </c>
      <c r="B6" s="6"/>
      <c r="C6" s="6">
        <f>(Rozpočet!G38) + (Rozpočet!G98) + 0</f>
        <v>0</v>
      </c>
    </row>
    <row r="7" spans="1:3">
      <c r="A7" s="7" t="s">
        <v>181</v>
      </c>
      <c r="B7" s="8">
        <f>B3 + B4</f>
        <v>0</v>
      </c>
      <c r="C7" s="8">
        <f>C3 + C4 + C5 + C6</f>
        <v>0</v>
      </c>
    </row>
    <row r="8" spans="1:3">
      <c r="A8" s="1" t="s">
        <v>182</v>
      </c>
      <c r="B8" s="6"/>
      <c r="C8" s="6">
        <f>(C5 + C6) * Parametry!B18 / 100</f>
        <v>0</v>
      </c>
    </row>
    <row r="9" spans="1:3">
      <c r="A9" s="1" t="s">
        <v>183</v>
      </c>
      <c r="B9" s="6"/>
      <c r="C9" s="6">
        <f>0 + 0</f>
        <v>0</v>
      </c>
    </row>
    <row r="10" spans="1:3">
      <c r="A10" s="1" t="s">
        <v>156</v>
      </c>
      <c r="B10" s="6"/>
      <c r="C10" s="6">
        <f>(Rozpočet!E116) + (Rozpočet!G116)</f>
        <v>0</v>
      </c>
    </row>
    <row r="11" spans="1:3">
      <c r="A11" s="1" t="s">
        <v>184</v>
      </c>
      <c r="B11" s="6"/>
      <c r="C11" s="6">
        <f>(C9 + C10) * Parametry!B19 / 100</f>
        <v>0</v>
      </c>
    </row>
    <row r="12" spans="1:3">
      <c r="A12" s="7" t="s">
        <v>185</v>
      </c>
      <c r="B12" s="8">
        <f>B7</f>
        <v>0</v>
      </c>
      <c r="C12" s="8">
        <f>C7 + C8 + C9 + C10 + C11</f>
        <v>0</v>
      </c>
    </row>
    <row r="13" spans="1:3">
      <c r="A13" s="1" t="s">
        <v>186</v>
      </c>
      <c r="B13" s="6"/>
      <c r="C13" s="6">
        <f>(B12 + C12) * Parametry!B20 / 100</f>
        <v>0</v>
      </c>
    </row>
    <row r="14" spans="1:3">
      <c r="A14" s="1" t="s">
        <v>187</v>
      </c>
      <c r="B14" s="6"/>
      <c r="C14" s="6">
        <f>(B12 + C12) * Parametry!B21 / 100</f>
        <v>0</v>
      </c>
    </row>
    <row r="15" spans="1:3">
      <c r="A15" s="1" t="s">
        <v>188</v>
      </c>
      <c r="B15" s="6"/>
      <c r="C15" s="6">
        <f>(B7 + C7) * Parametry!B22 / 100</f>
        <v>0</v>
      </c>
    </row>
    <row r="16" spans="1:3">
      <c r="A16" s="4" t="s">
        <v>189</v>
      </c>
      <c r="B16" s="5"/>
      <c r="C16" s="5">
        <f>B12 + C12 + C13 + C14 + C15</f>
        <v>0</v>
      </c>
    </row>
    <row r="17" spans="1:3">
      <c r="A17" s="1" t="s">
        <v>12</v>
      </c>
      <c r="B17" s="6"/>
      <c r="C17" s="6"/>
    </row>
    <row r="18" spans="1:3">
      <c r="A18" s="4" t="s">
        <v>190</v>
      </c>
      <c r="B18" s="5"/>
      <c r="C18" s="5"/>
    </row>
    <row r="19" spans="1:3">
      <c r="A19" s="1" t="s">
        <v>191</v>
      </c>
      <c r="B19" s="6"/>
      <c r="C19" s="6">
        <f>C12 * Parametry!B23 / 100</f>
        <v>0</v>
      </c>
    </row>
    <row r="20" spans="1:3">
      <c r="A20" s="1" t="s">
        <v>192</v>
      </c>
      <c r="B20" s="6"/>
      <c r="C20" s="6">
        <f>C12 * Parametry!B24 / 100</f>
        <v>0</v>
      </c>
    </row>
    <row r="21" spans="1:3">
      <c r="A21" s="4" t="s">
        <v>193</v>
      </c>
      <c r="B21" s="5"/>
      <c r="C21" s="5">
        <f>C19 + C20</f>
        <v>0</v>
      </c>
    </row>
    <row r="22" spans="1:3">
      <c r="A22" s="1" t="s">
        <v>194</v>
      </c>
      <c r="B22" s="6"/>
      <c r="C22" s="6">
        <f>Parametry!B25 * Parametry!B28 * (C16 * Parametry!B27)^Parametry!B26</f>
        <v>0</v>
      </c>
    </row>
    <row r="23" spans="1:3">
      <c r="A23" s="1" t="s">
        <v>12</v>
      </c>
      <c r="B23" s="6"/>
      <c r="C23" s="6"/>
    </row>
    <row r="24" spans="1:3" ht="15">
      <c r="A24" s="9" t="s">
        <v>195</v>
      </c>
      <c r="B24" s="10"/>
      <c r="C24" s="10">
        <f>C16 + C21 + C22</f>
        <v>0</v>
      </c>
    </row>
    <row r="25" spans="1:3">
      <c r="A25" s="1" t="s">
        <v>196</v>
      </c>
      <c r="B25" s="6">
        <f>(SUM(Rozpočet!E37)+SUM(Rozpočet!E40:E97)+SUM(Rozpočet!E100:E115)) + (SUM(Rozpočet!G37)+SUM(Rozpočet!G40:G97)+SUM(Rozpočet!G100:G115)) + B4 + C4 + C8 + C11 + C13 + C14 + C15 + C21 + C22</f>
        <v>0</v>
      </c>
      <c r="C25" s="6">
        <f>B25 * Parametry!B31 / 100</f>
        <v>0</v>
      </c>
    </row>
    <row r="26" spans="1:3">
      <c r="A26" s="1" t="s">
        <v>197</v>
      </c>
      <c r="B26" s="6">
        <f>(SUM(Rozpočet!E40,Rozpočet!E42,Rozpočet!E44,Rozpočet!E48,Rozpočet!E51,Rozpočet!E53,Rozpočet!E55,Rozpočet!E59,Rozpočet!E61,Rozpočet!E64,Rozpočet!E68,Rozpočet!E71,Rozpočet!E73,Rozpočet!E75,Rozpočet!E78,Rozpočet!E80,Rozpočet!E82:E83,Rozpočet!E85:E86,Rozpočet!E88,Rozpočet!E90,Rozpočet!E94:E95)+SUM(Rozpočet!E100,Rozpočet!E102,Rozpočet!E105,Rozpočet!E107,Rozpočet!E109,Rozpočet!E111,Rozpočet!E113)) + (SUM(Rozpočet!G40,Rozpočet!G42,Rozpočet!G44,Rozpočet!G48,Rozpočet!G51,Rozpočet!G53,Rozpočet!G55,Rozpočet!G59,Rozpočet!G61,Rozpočet!G64,Rozpočet!G68,Rozpočet!G71,Rozpočet!G73,Rozpočet!G75,Rozpočet!G78,Rozpočet!G80,Rozpočet!G82:G83,Rozpočet!G85:G86,Rozpočet!G88,Rozpočet!G90,Rozpočet!G94:G95)+SUM(Rozpočet!G100,Rozpočet!G102,Rozpočet!G105,Rozpočet!G107,Rozpočet!G109,Rozpočet!G111,Rozpočet!G113))</f>
        <v>0</v>
      </c>
      <c r="C26" s="6">
        <f>B26 * Parametry!B32 / 100</f>
        <v>0</v>
      </c>
    </row>
    <row r="27" spans="1:3" ht="15">
      <c r="A27" s="9" t="s">
        <v>198</v>
      </c>
      <c r="B27" s="10"/>
      <c r="C27" s="10">
        <f>C24 + C25 + C26</f>
        <v>0</v>
      </c>
    </row>
  </sheetData>
  <sheetProtection algorithmName="SHA-512" hashValue="V4BdCbuZo+6kaSYqaSEqTHzHJC+KSCkehAMo2raucF1aquzuO8yLG4Em2hXtMa4DfqJKRP8BDwChHocIEcckIQ==" saltValue="DS8H8LqSHDBzQMtWNtZ2H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FBB8D-550F-4FD9-A264-AD7ECE08780D}">
  <dimension ref="A1:I116"/>
  <sheetViews>
    <sheetView workbookViewId="0">
      <selection activeCell="A3" sqref="A3"/>
    </sheetView>
  </sheetViews>
  <sheetFormatPr defaultColWidth="9.125" defaultRowHeight="14.25"/>
  <cols>
    <col min="1" max="1" width="52.375" style="14" customWidth="1"/>
    <col min="2" max="2" width="4" style="11" bestFit="1" customWidth="1"/>
    <col min="3" max="3" width="6.375" style="34" bestFit="1" customWidth="1"/>
    <col min="4" max="4" width="10.75" style="50" customWidth="1"/>
    <col min="5" max="5" width="13.375" style="34" bestFit="1" customWidth="1"/>
    <col min="6" max="6" width="10" style="50" customWidth="1"/>
    <col min="7" max="7" width="12.625" style="34" bestFit="1" customWidth="1"/>
    <col min="8" max="8" width="9.25" style="34" customWidth="1"/>
    <col min="9" max="9" width="11.375" style="34" bestFit="1" customWidth="1"/>
    <col min="10" max="10" width="0" style="3" hidden="1" customWidth="1"/>
    <col min="11" max="16384" width="9.125" style="3"/>
  </cols>
  <sheetData>
    <row r="1" spans="1:9" ht="15" thickBot="1">
      <c r="A1" s="25" t="s">
        <v>0</v>
      </c>
      <c r="B1" s="26" t="s">
        <v>50</v>
      </c>
      <c r="C1" s="27" t="s">
        <v>51</v>
      </c>
      <c r="D1" s="42" t="s">
        <v>52</v>
      </c>
      <c r="E1" s="27" t="s">
        <v>53</v>
      </c>
      <c r="F1" s="42" t="s">
        <v>54</v>
      </c>
      <c r="G1" s="27" t="s">
        <v>55</v>
      </c>
      <c r="H1" s="27" t="s">
        <v>56</v>
      </c>
      <c r="I1" s="35" t="s">
        <v>57</v>
      </c>
    </row>
    <row r="2" spans="1:9" ht="15">
      <c r="A2" s="23" t="s">
        <v>58</v>
      </c>
      <c r="B2" s="24" t="s">
        <v>12</v>
      </c>
      <c r="C2" s="28"/>
      <c r="D2" s="43"/>
      <c r="E2" s="28"/>
      <c r="F2" s="43"/>
      <c r="G2" s="28"/>
      <c r="H2" s="28"/>
      <c r="I2" s="36"/>
    </row>
    <row r="3" spans="1:9">
      <c r="A3" s="19" t="s">
        <v>59</v>
      </c>
      <c r="B3" s="17" t="s">
        <v>12</v>
      </c>
      <c r="C3" s="29"/>
      <c r="D3" s="44"/>
      <c r="E3" s="29"/>
      <c r="F3" s="44"/>
      <c r="G3" s="29"/>
      <c r="H3" s="29"/>
      <c r="I3" s="37"/>
    </row>
    <row r="4" spans="1:9">
      <c r="A4" s="19" t="s">
        <v>60</v>
      </c>
      <c r="B4" s="17" t="s">
        <v>12</v>
      </c>
      <c r="C4" s="29"/>
      <c r="D4" s="44"/>
      <c r="E4" s="29"/>
      <c r="F4" s="44"/>
      <c r="G4" s="29"/>
      <c r="H4" s="29"/>
      <c r="I4" s="37"/>
    </row>
    <row r="5" spans="1:9">
      <c r="A5" s="20" t="s">
        <v>61</v>
      </c>
      <c r="B5" s="15" t="s">
        <v>62</v>
      </c>
      <c r="C5" s="30">
        <v>1</v>
      </c>
      <c r="D5" s="45"/>
      <c r="E5" s="30">
        <f>C5*D5</f>
        <v>0</v>
      </c>
      <c r="F5" s="45"/>
      <c r="G5" s="30">
        <f>C5*F5</f>
        <v>0</v>
      </c>
      <c r="H5" s="30">
        <f>D5+F5</f>
        <v>0</v>
      </c>
      <c r="I5" s="38">
        <f>E5+G5</f>
        <v>0</v>
      </c>
    </row>
    <row r="6" spans="1:9">
      <c r="A6" s="20" t="s">
        <v>63</v>
      </c>
      <c r="B6" s="15" t="s">
        <v>62</v>
      </c>
      <c r="C6" s="30">
        <v>1</v>
      </c>
      <c r="D6" s="45"/>
      <c r="E6" s="30">
        <f>C6*D6</f>
        <v>0</v>
      </c>
      <c r="F6" s="45"/>
      <c r="G6" s="30">
        <f>C6*F6</f>
        <v>0</v>
      </c>
      <c r="H6" s="30">
        <f>D6+F6</f>
        <v>0</v>
      </c>
      <c r="I6" s="38">
        <f>E6+G6</f>
        <v>0</v>
      </c>
    </row>
    <row r="7" spans="1:9">
      <c r="A7" s="19" t="s">
        <v>64</v>
      </c>
      <c r="B7" s="17" t="s">
        <v>12</v>
      </c>
      <c r="C7" s="29"/>
      <c r="D7" s="46"/>
      <c r="E7" s="29"/>
      <c r="F7" s="46"/>
      <c r="G7" s="29"/>
      <c r="H7" s="29"/>
      <c r="I7" s="37"/>
    </row>
    <row r="8" spans="1:9">
      <c r="A8" s="20" t="s">
        <v>65</v>
      </c>
      <c r="B8" s="15" t="s">
        <v>62</v>
      </c>
      <c r="C8" s="30">
        <v>1</v>
      </c>
      <c r="D8" s="45"/>
      <c r="E8" s="30">
        <f>C8*D8</f>
        <v>0</v>
      </c>
      <c r="F8" s="45"/>
      <c r="G8" s="30">
        <f>C8*F8</f>
        <v>0</v>
      </c>
      <c r="H8" s="30">
        <f>D8+F8</f>
        <v>0</v>
      </c>
      <c r="I8" s="38">
        <f>E8+G8</f>
        <v>0</v>
      </c>
    </row>
    <row r="9" spans="1:9">
      <c r="A9" s="19" t="s">
        <v>66</v>
      </c>
      <c r="B9" s="17" t="s">
        <v>12</v>
      </c>
      <c r="C9" s="29"/>
      <c r="D9" s="46"/>
      <c r="E9" s="29"/>
      <c r="F9" s="46"/>
      <c r="G9" s="29"/>
      <c r="H9" s="29"/>
      <c r="I9" s="37"/>
    </row>
    <row r="10" spans="1:9">
      <c r="A10" s="20" t="s">
        <v>67</v>
      </c>
      <c r="B10" s="15" t="s">
        <v>62</v>
      </c>
      <c r="C10" s="30">
        <v>1</v>
      </c>
      <c r="D10" s="45"/>
      <c r="E10" s="30">
        <f>C10*D10</f>
        <v>0</v>
      </c>
      <c r="F10" s="45"/>
      <c r="G10" s="30">
        <f>C10*F10</f>
        <v>0</v>
      </c>
      <c r="H10" s="30">
        <f>D10+F10</f>
        <v>0</v>
      </c>
      <c r="I10" s="38">
        <f>E10+G10</f>
        <v>0</v>
      </c>
    </row>
    <row r="11" spans="1:9" ht="25.5">
      <c r="A11" s="19" t="s">
        <v>68</v>
      </c>
      <c r="B11" s="17" t="s">
        <v>12</v>
      </c>
      <c r="C11" s="29"/>
      <c r="D11" s="46"/>
      <c r="E11" s="29"/>
      <c r="F11" s="46"/>
      <c r="G11" s="29"/>
      <c r="H11" s="29"/>
      <c r="I11" s="37"/>
    </row>
    <row r="12" spans="1:9">
      <c r="A12" s="20" t="s">
        <v>69</v>
      </c>
      <c r="B12" s="15" t="s">
        <v>70</v>
      </c>
      <c r="C12" s="30">
        <v>1</v>
      </c>
      <c r="D12" s="45"/>
      <c r="E12" s="30">
        <f>C12*D12</f>
        <v>0</v>
      </c>
      <c r="F12" s="45"/>
      <c r="G12" s="30">
        <f>C12*F12</f>
        <v>0</v>
      </c>
      <c r="H12" s="30">
        <f>D12+F12</f>
        <v>0</v>
      </c>
      <c r="I12" s="38">
        <f>E12+G12</f>
        <v>0</v>
      </c>
    </row>
    <row r="13" spans="1:9">
      <c r="A13" s="19" t="s">
        <v>71</v>
      </c>
      <c r="B13" s="17" t="s">
        <v>12</v>
      </c>
      <c r="C13" s="29"/>
      <c r="D13" s="46"/>
      <c r="E13" s="29"/>
      <c r="F13" s="46"/>
      <c r="G13" s="29"/>
      <c r="H13" s="29"/>
      <c r="I13" s="37"/>
    </row>
    <row r="14" spans="1:9">
      <c r="A14" s="20" t="s">
        <v>72</v>
      </c>
      <c r="B14" s="15" t="s">
        <v>70</v>
      </c>
      <c r="C14" s="30">
        <v>1</v>
      </c>
      <c r="D14" s="45"/>
      <c r="E14" s="30">
        <f>C14*D14</f>
        <v>0</v>
      </c>
      <c r="F14" s="45"/>
      <c r="G14" s="30">
        <f>C14*F14</f>
        <v>0</v>
      </c>
      <c r="H14" s="30">
        <f>D14+F14</f>
        <v>0</v>
      </c>
      <c r="I14" s="38">
        <f>E14+G14</f>
        <v>0</v>
      </c>
    </row>
    <row r="15" spans="1:9">
      <c r="A15" s="20" t="s">
        <v>73</v>
      </c>
      <c r="B15" s="15" t="s">
        <v>70</v>
      </c>
      <c r="C15" s="30">
        <v>1</v>
      </c>
      <c r="D15" s="45"/>
      <c r="E15" s="30">
        <f>C15*D15</f>
        <v>0</v>
      </c>
      <c r="F15" s="45"/>
      <c r="G15" s="30">
        <f>C15*F15</f>
        <v>0</v>
      </c>
      <c r="H15" s="30">
        <f>D15+F15</f>
        <v>0</v>
      </c>
      <c r="I15" s="38">
        <f>E15+G15</f>
        <v>0</v>
      </c>
    </row>
    <row r="16" spans="1:9">
      <c r="A16" s="19" t="s">
        <v>74</v>
      </c>
      <c r="B16" s="17" t="s">
        <v>12</v>
      </c>
      <c r="C16" s="29"/>
      <c r="D16" s="46"/>
      <c r="E16" s="29"/>
      <c r="F16" s="46"/>
      <c r="G16" s="29"/>
      <c r="H16" s="29"/>
      <c r="I16" s="37"/>
    </row>
    <row r="17" spans="1:9">
      <c r="A17" s="20" t="s">
        <v>75</v>
      </c>
      <c r="B17" s="15" t="s">
        <v>70</v>
      </c>
      <c r="C17" s="30">
        <v>1</v>
      </c>
      <c r="D17" s="45"/>
      <c r="E17" s="30">
        <f>C17*D17</f>
        <v>0</v>
      </c>
      <c r="F17" s="45"/>
      <c r="G17" s="30">
        <f>C17*F17</f>
        <v>0</v>
      </c>
      <c r="H17" s="30">
        <f t="shared" ref="H17:I19" si="0">D17+F17</f>
        <v>0</v>
      </c>
      <c r="I17" s="38">
        <f t="shared" si="0"/>
        <v>0</v>
      </c>
    </row>
    <row r="18" spans="1:9">
      <c r="A18" s="20" t="s">
        <v>76</v>
      </c>
      <c r="B18" s="15" t="s">
        <v>70</v>
      </c>
      <c r="C18" s="30">
        <v>1</v>
      </c>
      <c r="D18" s="45"/>
      <c r="E18" s="30">
        <f>C18*D18</f>
        <v>0</v>
      </c>
      <c r="F18" s="45"/>
      <c r="G18" s="30">
        <f>C18*F18</f>
        <v>0</v>
      </c>
      <c r="H18" s="30">
        <f t="shared" si="0"/>
        <v>0</v>
      </c>
      <c r="I18" s="38">
        <f t="shared" si="0"/>
        <v>0</v>
      </c>
    </row>
    <row r="19" spans="1:9">
      <c r="A19" s="20" t="s">
        <v>77</v>
      </c>
      <c r="B19" s="15" t="s">
        <v>70</v>
      </c>
      <c r="C19" s="30">
        <v>1</v>
      </c>
      <c r="D19" s="45"/>
      <c r="E19" s="30">
        <f>C19*D19</f>
        <v>0</v>
      </c>
      <c r="F19" s="45"/>
      <c r="G19" s="30">
        <f>C19*F19</f>
        <v>0</v>
      </c>
      <c r="H19" s="30">
        <f t="shared" si="0"/>
        <v>0</v>
      </c>
      <c r="I19" s="38">
        <f t="shared" si="0"/>
        <v>0</v>
      </c>
    </row>
    <row r="20" spans="1:9">
      <c r="A20" s="19" t="s">
        <v>78</v>
      </c>
      <c r="B20" s="17" t="s">
        <v>12</v>
      </c>
      <c r="C20" s="29"/>
      <c r="D20" s="46"/>
      <c r="E20" s="29"/>
      <c r="F20" s="46"/>
      <c r="G20" s="29"/>
      <c r="H20" s="29"/>
      <c r="I20" s="37"/>
    </row>
    <row r="21" spans="1:9">
      <c r="A21" s="20" t="s">
        <v>79</v>
      </c>
      <c r="B21" s="15" t="s">
        <v>62</v>
      </c>
      <c r="C21" s="30">
        <v>1</v>
      </c>
      <c r="D21" s="45"/>
      <c r="E21" s="30">
        <f>C21*D21</f>
        <v>0</v>
      </c>
      <c r="F21" s="45"/>
      <c r="G21" s="30">
        <f>C21*F21</f>
        <v>0</v>
      </c>
      <c r="H21" s="30">
        <f>D21+F21</f>
        <v>0</v>
      </c>
      <c r="I21" s="38">
        <f>E21+G21</f>
        <v>0</v>
      </c>
    </row>
    <row r="22" spans="1:9" ht="25.5">
      <c r="A22" s="19" t="s">
        <v>80</v>
      </c>
      <c r="B22" s="17" t="s">
        <v>12</v>
      </c>
      <c r="C22" s="29"/>
      <c r="D22" s="46"/>
      <c r="E22" s="29"/>
      <c r="F22" s="46"/>
      <c r="G22" s="29"/>
      <c r="H22" s="29"/>
      <c r="I22" s="37"/>
    </row>
    <row r="23" spans="1:9" ht="24">
      <c r="A23" s="20" t="s">
        <v>81</v>
      </c>
      <c r="B23" s="15" t="s">
        <v>62</v>
      </c>
      <c r="C23" s="30">
        <v>1</v>
      </c>
      <c r="D23" s="45"/>
      <c r="E23" s="30">
        <f>C23*D23</f>
        <v>0</v>
      </c>
      <c r="F23" s="45"/>
      <c r="G23" s="30">
        <f>C23*F23</f>
        <v>0</v>
      </c>
      <c r="H23" s="30">
        <f>D23+F23</f>
        <v>0</v>
      </c>
      <c r="I23" s="38">
        <f>E23+G23</f>
        <v>0</v>
      </c>
    </row>
    <row r="24" spans="1:9">
      <c r="A24" s="19" t="s">
        <v>82</v>
      </c>
      <c r="B24" s="17" t="s">
        <v>12</v>
      </c>
      <c r="C24" s="29"/>
      <c r="D24" s="46"/>
      <c r="E24" s="29"/>
      <c r="F24" s="46"/>
      <c r="G24" s="29"/>
      <c r="H24" s="29"/>
      <c r="I24" s="37"/>
    </row>
    <row r="25" spans="1:9" ht="24">
      <c r="A25" s="20" t="s">
        <v>83</v>
      </c>
      <c r="B25" s="15" t="s">
        <v>62</v>
      </c>
      <c r="C25" s="30">
        <v>1</v>
      </c>
      <c r="D25" s="45"/>
      <c r="E25" s="30">
        <f>C25*D25</f>
        <v>0</v>
      </c>
      <c r="F25" s="45"/>
      <c r="G25" s="30">
        <f>C25*F25</f>
        <v>0</v>
      </c>
      <c r="H25" s="30">
        <f>D25+F25</f>
        <v>0</v>
      </c>
      <c r="I25" s="38">
        <f>E25+G25</f>
        <v>0</v>
      </c>
    </row>
    <row r="26" spans="1:9">
      <c r="A26" s="19" t="s">
        <v>84</v>
      </c>
      <c r="B26" s="17" t="s">
        <v>12</v>
      </c>
      <c r="C26" s="29"/>
      <c r="D26" s="46"/>
      <c r="E26" s="29"/>
      <c r="F26" s="46"/>
      <c r="G26" s="29"/>
      <c r="H26" s="29"/>
      <c r="I26" s="37"/>
    </row>
    <row r="27" spans="1:9">
      <c r="A27" s="20" t="s">
        <v>85</v>
      </c>
      <c r="B27" s="15" t="s">
        <v>62</v>
      </c>
      <c r="C27" s="30">
        <v>5</v>
      </c>
      <c r="D27" s="45"/>
      <c r="E27" s="30">
        <f>C27*D27</f>
        <v>0</v>
      </c>
      <c r="F27" s="45"/>
      <c r="G27" s="30">
        <f>C27*F27</f>
        <v>0</v>
      </c>
      <c r="H27" s="30">
        <f>D27+F27</f>
        <v>0</v>
      </c>
      <c r="I27" s="38">
        <f>E27+G27</f>
        <v>0</v>
      </c>
    </row>
    <row r="28" spans="1:9">
      <c r="A28" s="19" t="s">
        <v>86</v>
      </c>
      <c r="B28" s="17" t="s">
        <v>12</v>
      </c>
      <c r="C28" s="29"/>
      <c r="D28" s="46"/>
      <c r="E28" s="29"/>
      <c r="F28" s="46"/>
      <c r="G28" s="29"/>
      <c r="H28" s="29"/>
      <c r="I28" s="37"/>
    </row>
    <row r="29" spans="1:9">
      <c r="A29" s="20" t="s">
        <v>87</v>
      </c>
      <c r="B29" s="15" t="s">
        <v>62</v>
      </c>
      <c r="C29" s="30">
        <v>20</v>
      </c>
      <c r="D29" s="45"/>
      <c r="E29" s="30">
        <f>C29*D29</f>
        <v>0</v>
      </c>
      <c r="F29" s="45"/>
      <c r="G29" s="30">
        <f>C29*F29</f>
        <v>0</v>
      </c>
      <c r="H29" s="30">
        <f>D29+F29</f>
        <v>0</v>
      </c>
      <c r="I29" s="38">
        <f>E29+G29</f>
        <v>0</v>
      </c>
    </row>
    <row r="30" spans="1:9">
      <c r="A30" s="19" t="s">
        <v>88</v>
      </c>
      <c r="B30" s="17" t="s">
        <v>12</v>
      </c>
      <c r="C30" s="29"/>
      <c r="D30" s="46"/>
      <c r="E30" s="29"/>
      <c r="F30" s="46"/>
      <c r="G30" s="29"/>
      <c r="H30" s="29"/>
      <c r="I30" s="37"/>
    </row>
    <row r="31" spans="1:9">
      <c r="A31" s="20" t="s">
        <v>89</v>
      </c>
      <c r="B31" s="15" t="s">
        <v>62</v>
      </c>
      <c r="C31" s="30">
        <v>2</v>
      </c>
      <c r="D31" s="45"/>
      <c r="E31" s="30">
        <f>C31*D31</f>
        <v>0</v>
      </c>
      <c r="F31" s="45"/>
      <c r="G31" s="30">
        <f>C31*F31</f>
        <v>0</v>
      </c>
      <c r="H31" s="30">
        <f>D31+F31</f>
        <v>0</v>
      </c>
      <c r="I31" s="38">
        <f>E31+G31</f>
        <v>0</v>
      </c>
    </row>
    <row r="32" spans="1:9">
      <c r="A32" s="19" t="s">
        <v>90</v>
      </c>
      <c r="B32" s="17" t="s">
        <v>12</v>
      </c>
      <c r="C32" s="29"/>
      <c r="D32" s="46"/>
      <c r="E32" s="29"/>
      <c r="F32" s="46"/>
      <c r="G32" s="29"/>
      <c r="H32" s="29"/>
      <c r="I32" s="37"/>
    </row>
    <row r="33" spans="1:9">
      <c r="A33" s="20" t="s">
        <v>91</v>
      </c>
      <c r="B33" s="15" t="s">
        <v>62</v>
      </c>
      <c r="C33" s="30">
        <v>1</v>
      </c>
      <c r="D33" s="45"/>
      <c r="E33" s="30">
        <f>C33*D33</f>
        <v>0</v>
      </c>
      <c r="F33" s="45"/>
      <c r="G33" s="30">
        <f>C33*F33</f>
        <v>0</v>
      </c>
      <c r="H33" s="30">
        <f>D33+F33</f>
        <v>0</v>
      </c>
      <c r="I33" s="38">
        <f>E33+G33</f>
        <v>0</v>
      </c>
    </row>
    <row r="34" spans="1:9">
      <c r="A34" s="20" t="s">
        <v>92</v>
      </c>
      <c r="B34" s="15" t="s">
        <v>62</v>
      </c>
      <c r="C34" s="30">
        <v>4</v>
      </c>
      <c r="D34" s="45"/>
      <c r="E34" s="30">
        <f>C34*D34</f>
        <v>0</v>
      </c>
      <c r="F34" s="45"/>
      <c r="G34" s="30">
        <f>C34*F34</f>
        <v>0</v>
      </c>
      <c r="H34" s="30">
        <f>D34+F34</f>
        <v>0</v>
      </c>
      <c r="I34" s="38">
        <f>E34+G34</f>
        <v>0</v>
      </c>
    </row>
    <row r="35" spans="1:9" ht="15">
      <c r="A35" s="18" t="s">
        <v>93</v>
      </c>
      <c r="B35" s="16" t="s">
        <v>12</v>
      </c>
      <c r="C35" s="31"/>
      <c r="D35" s="47"/>
      <c r="E35" s="31">
        <f>SUM(E3:E34)</f>
        <v>0</v>
      </c>
      <c r="F35" s="47"/>
      <c r="G35" s="31">
        <f>SUM(G3:G34)</f>
        <v>0</v>
      </c>
      <c r="H35" s="31"/>
      <c r="I35" s="39">
        <f>SUM(I3:I34)</f>
        <v>0</v>
      </c>
    </row>
    <row r="36" spans="1:9" ht="15">
      <c r="A36" s="18" t="s">
        <v>94</v>
      </c>
      <c r="B36" s="16" t="s">
        <v>12</v>
      </c>
      <c r="C36" s="31"/>
      <c r="D36" s="47"/>
      <c r="E36" s="31"/>
      <c r="F36" s="47"/>
      <c r="G36" s="31"/>
      <c r="H36" s="31"/>
      <c r="I36" s="39"/>
    </row>
    <row r="37" spans="1:9">
      <c r="A37" s="20" t="s">
        <v>58</v>
      </c>
      <c r="B37" s="15" t="s">
        <v>62</v>
      </c>
      <c r="C37" s="30">
        <v>1</v>
      </c>
      <c r="D37" s="45">
        <f>I35</f>
        <v>0</v>
      </c>
      <c r="E37" s="30">
        <f>C37*D37</f>
        <v>0</v>
      </c>
      <c r="F37" s="45"/>
      <c r="G37" s="30">
        <f>C37*F37</f>
        <v>0</v>
      </c>
      <c r="H37" s="30">
        <f>D37+F37</f>
        <v>0</v>
      </c>
      <c r="I37" s="38">
        <f>E37+G37</f>
        <v>0</v>
      </c>
    </row>
    <row r="38" spans="1:9" ht="15">
      <c r="A38" s="18" t="s">
        <v>95</v>
      </c>
      <c r="B38" s="16" t="s">
        <v>12</v>
      </c>
      <c r="C38" s="31"/>
      <c r="D38" s="47"/>
      <c r="E38" s="31">
        <f>SUM(E37:E37)</f>
        <v>0</v>
      </c>
      <c r="F38" s="47"/>
      <c r="G38" s="31">
        <f>SUM(G37:G37)</f>
        <v>0</v>
      </c>
      <c r="H38" s="31"/>
      <c r="I38" s="39">
        <f>SUM(I37:I37)</f>
        <v>0</v>
      </c>
    </row>
    <row r="39" spans="1:9" ht="15">
      <c r="A39" s="18" t="s">
        <v>96</v>
      </c>
      <c r="B39" s="16" t="s">
        <v>12</v>
      </c>
      <c r="C39" s="31"/>
      <c r="D39" s="47"/>
      <c r="E39" s="31"/>
      <c r="F39" s="47"/>
      <c r="G39" s="31"/>
      <c r="H39" s="31"/>
      <c r="I39" s="39"/>
    </row>
    <row r="40" spans="1:9">
      <c r="A40" s="19" t="s">
        <v>97</v>
      </c>
      <c r="B40" s="17" t="s">
        <v>12</v>
      </c>
      <c r="C40" s="29"/>
      <c r="D40" s="46"/>
      <c r="E40" s="29"/>
      <c r="F40" s="46"/>
      <c r="G40" s="29"/>
      <c r="H40" s="29"/>
      <c r="I40" s="37"/>
    </row>
    <row r="41" spans="1:9">
      <c r="A41" s="20" t="s">
        <v>98</v>
      </c>
      <c r="B41" s="15" t="s">
        <v>62</v>
      </c>
      <c r="C41" s="30">
        <v>1</v>
      </c>
      <c r="D41" s="45"/>
      <c r="E41" s="30">
        <f>C41*D41</f>
        <v>0</v>
      </c>
      <c r="F41" s="45"/>
      <c r="G41" s="30">
        <f>C41*F41</f>
        <v>0</v>
      </c>
      <c r="H41" s="30">
        <f>D41+F41</f>
        <v>0</v>
      </c>
      <c r="I41" s="38">
        <f>E41+G41</f>
        <v>0</v>
      </c>
    </row>
    <row r="42" spans="1:9">
      <c r="A42" s="19" t="s">
        <v>74</v>
      </c>
      <c r="B42" s="17" t="s">
        <v>12</v>
      </c>
      <c r="C42" s="29"/>
      <c r="D42" s="46"/>
      <c r="E42" s="29"/>
      <c r="F42" s="46"/>
      <c r="G42" s="29"/>
      <c r="H42" s="29"/>
      <c r="I42" s="37"/>
    </row>
    <row r="43" spans="1:9">
      <c r="A43" s="20" t="s">
        <v>99</v>
      </c>
      <c r="B43" s="15" t="s">
        <v>70</v>
      </c>
      <c r="C43" s="30">
        <v>1</v>
      </c>
      <c r="D43" s="45"/>
      <c r="E43" s="30">
        <f>C43*D43</f>
        <v>0</v>
      </c>
      <c r="F43" s="45"/>
      <c r="G43" s="30">
        <f>C43*F43</f>
        <v>0</v>
      </c>
      <c r="H43" s="30">
        <f>D43+F43</f>
        <v>0</v>
      </c>
      <c r="I43" s="38">
        <f>E43+G43</f>
        <v>0</v>
      </c>
    </row>
    <row r="44" spans="1:9">
      <c r="A44" s="19" t="s">
        <v>100</v>
      </c>
      <c r="B44" s="17" t="s">
        <v>12</v>
      </c>
      <c r="C44" s="29"/>
      <c r="D44" s="46"/>
      <c r="E44" s="29"/>
      <c r="F44" s="46"/>
      <c r="G44" s="29"/>
      <c r="H44" s="29"/>
      <c r="I44" s="37"/>
    </row>
    <row r="45" spans="1:9" ht="24">
      <c r="A45" s="20" t="s">
        <v>101</v>
      </c>
      <c r="B45" s="15" t="s">
        <v>62</v>
      </c>
      <c r="C45" s="30">
        <v>8</v>
      </c>
      <c r="D45" s="45"/>
      <c r="E45" s="30">
        <f>C45*D45</f>
        <v>0</v>
      </c>
      <c r="F45" s="45"/>
      <c r="G45" s="30">
        <f>C45*F45</f>
        <v>0</v>
      </c>
      <c r="H45" s="30">
        <f t="shared" ref="H45:I47" si="1">D45+F45</f>
        <v>0</v>
      </c>
      <c r="I45" s="38">
        <f t="shared" si="1"/>
        <v>0</v>
      </c>
    </row>
    <row r="46" spans="1:9">
      <c r="A46" s="20" t="s">
        <v>102</v>
      </c>
      <c r="B46" s="15" t="s">
        <v>62</v>
      </c>
      <c r="C46" s="30">
        <v>8</v>
      </c>
      <c r="D46" s="45"/>
      <c r="E46" s="30">
        <f>C46*D46</f>
        <v>0</v>
      </c>
      <c r="F46" s="45"/>
      <c r="G46" s="30">
        <f>C46*F46</f>
        <v>0</v>
      </c>
      <c r="H46" s="30">
        <f t="shared" si="1"/>
        <v>0</v>
      </c>
      <c r="I46" s="38">
        <f t="shared" si="1"/>
        <v>0</v>
      </c>
    </row>
    <row r="47" spans="1:9">
      <c r="A47" s="20" t="s">
        <v>103</v>
      </c>
      <c r="B47" s="15" t="s">
        <v>62</v>
      </c>
      <c r="C47" s="30">
        <v>8</v>
      </c>
      <c r="D47" s="45"/>
      <c r="E47" s="30">
        <f>C47*D47</f>
        <v>0</v>
      </c>
      <c r="F47" s="45"/>
      <c r="G47" s="30">
        <f>C47*F47</f>
        <v>0</v>
      </c>
      <c r="H47" s="30">
        <f t="shared" si="1"/>
        <v>0</v>
      </c>
      <c r="I47" s="38">
        <f t="shared" si="1"/>
        <v>0</v>
      </c>
    </row>
    <row r="48" spans="1:9">
      <c r="A48" s="19" t="s">
        <v>104</v>
      </c>
      <c r="B48" s="17" t="s">
        <v>12</v>
      </c>
      <c r="C48" s="29"/>
      <c r="D48" s="46"/>
      <c r="E48" s="29"/>
      <c r="F48" s="46"/>
      <c r="G48" s="29"/>
      <c r="H48" s="29"/>
      <c r="I48" s="37"/>
    </row>
    <row r="49" spans="1:9">
      <c r="A49" s="20" t="s">
        <v>105</v>
      </c>
      <c r="B49" s="15" t="s">
        <v>62</v>
      </c>
      <c r="C49" s="30">
        <v>4</v>
      </c>
      <c r="D49" s="45"/>
      <c r="E49" s="30">
        <f>C49*D49</f>
        <v>0</v>
      </c>
      <c r="F49" s="45"/>
      <c r="G49" s="30">
        <f>C49*F49</f>
        <v>0</v>
      </c>
      <c r="H49" s="30">
        <f>D49+F49</f>
        <v>0</v>
      </c>
      <c r="I49" s="38">
        <f>E49+G49</f>
        <v>0</v>
      </c>
    </row>
    <row r="50" spans="1:9">
      <c r="A50" s="20" t="s">
        <v>106</v>
      </c>
      <c r="B50" s="15" t="s">
        <v>62</v>
      </c>
      <c r="C50" s="30">
        <v>4</v>
      </c>
      <c r="D50" s="45"/>
      <c r="E50" s="30">
        <f>C50*D50</f>
        <v>0</v>
      </c>
      <c r="F50" s="45"/>
      <c r="G50" s="30">
        <f>C50*F50</f>
        <v>0</v>
      </c>
      <c r="H50" s="30">
        <f>D50+F50</f>
        <v>0</v>
      </c>
      <c r="I50" s="38">
        <f>E50+G50</f>
        <v>0</v>
      </c>
    </row>
    <row r="51" spans="1:9">
      <c r="A51" s="19" t="s">
        <v>107</v>
      </c>
      <c r="B51" s="17" t="s">
        <v>12</v>
      </c>
      <c r="C51" s="29"/>
      <c r="D51" s="46"/>
      <c r="E51" s="29"/>
      <c r="F51" s="46"/>
      <c r="G51" s="29"/>
      <c r="H51" s="29"/>
      <c r="I51" s="37"/>
    </row>
    <row r="52" spans="1:9">
      <c r="A52" s="20" t="s">
        <v>108</v>
      </c>
      <c r="B52" s="15" t="s">
        <v>62</v>
      </c>
      <c r="C52" s="30">
        <v>4</v>
      </c>
      <c r="D52" s="45"/>
      <c r="E52" s="30">
        <f>C52*D52</f>
        <v>0</v>
      </c>
      <c r="F52" s="45"/>
      <c r="G52" s="30">
        <f>C52*F52</f>
        <v>0</v>
      </c>
      <c r="H52" s="30">
        <f>D52+F52</f>
        <v>0</v>
      </c>
      <c r="I52" s="38">
        <f>E52+G52</f>
        <v>0</v>
      </c>
    </row>
    <row r="53" spans="1:9">
      <c r="A53" s="19" t="s">
        <v>109</v>
      </c>
      <c r="B53" s="17" t="s">
        <v>12</v>
      </c>
      <c r="C53" s="29"/>
      <c r="D53" s="46"/>
      <c r="E53" s="29"/>
      <c r="F53" s="46"/>
      <c r="G53" s="29"/>
      <c r="H53" s="29"/>
      <c r="I53" s="37"/>
    </row>
    <row r="54" spans="1:9">
      <c r="A54" s="20" t="s">
        <v>110</v>
      </c>
      <c r="B54" s="15" t="s">
        <v>62</v>
      </c>
      <c r="C54" s="30">
        <v>8</v>
      </c>
      <c r="D54" s="45"/>
      <c r="E54" s="30">
        <f>C54*D54</f>
        <v>0</v>
      </c>
      <c r="F54" s="45"/>
      <c r="G54" s="30">
        <f>C54*F54</f>
        <v>0</v>
      </c>
      <c r="H54" s="30">
        <f>D54+F54</f>
        <v>0</v>
      </c>
      <c r="I54" s="38">
        <f>E54+G54</f>
        <v>0</v>
      </c>
    </row>
    <row r="55" spans="1:9">
      <c r="A55" s="19" t="s">
        <v>111</v>
      </c>
      <c r="B55" s="17" t="s">
        <v>12</v>
      </c>
      <c r="C55" s="29"/>
      <c r="D55" s="46"/>
      <c r="E55" s="29"/>
      <c r="F55" s="46"/>
      <c r="G55" s="29"/>
      <c r="H55" s="29"/>
      <c r="I55" s="37"/>
    </row>
    <row r="56" spans="1:9">
      <c r="A56" s="20" t="s">
        <v>112</v>
      </c>
      <c r="B56" s="15" t="s">
        <v>113</v>
      </c>
      <c r="C56" s="30">
        <v>85</v>
      </c>
      <c r="D56" s="45"/>
      <c r="E56" s="30">
        <f>C56*D56</f>
        <v>0</v>
      </c>
      <c r="F56" s="45"/>
      <c r="G56" s="30">
        <f>C56*F56</f>
        <v>0</v>
      </c>
      <c r="H56" s="30">
        <f t="shared" ref="H56:I58" si="2">D56+F56</f>
        <v>0</v>
      </c>
      <c r="I56" s="38">
        <f t="shared" si="2"/>
        <v>0</v>
      </c>
    </row>
    <row r="57" spans="1:9">
      <c r="A57" s="20" t="s">
        <v>114</v>
      </c>
      <c r="B57" s="15" t="s">
        <v>113</v>
      </c>
      <c r="C57" s="30">
        <v>125</v>
      </c>
      <c r="D57" s="45"/>
      <c r="E57" s="30">
        <f>C57*D57</f>
        <v>0</v>
      </c>
      <c r="F57" s="45"/>
      <c r="G57" s="30">
        <f>C57*F57</f>
        <v>0</v>
      </c>
      <c r="H57" s="30">
        <f t="shared" si="2"/>
        <v>0</v>
      </c>
      <c r="I57" s="38">
        <f t="shared" si="2"/>
        <v>0</v>
      </c>
    </row>
    <row r="58" spans="1:9">
      <c r="A58" s="20" t="s">
        <v>115</v>
      </c>
      <c r="B58" s="15" t="s">
        <v>113</v>
      </c>
      <c r="C58" s="30">
        <v>80</v>
      </c>
      <c r="D58" s="45"/>
      <c r="E58" s="30">
        <f>C58*D58</f>
        <v>0</v>
      </c>
      <c r="F58" s="45"/>
      <c r="G58" s="30">
        <f>C58*F58</f>
        <v>0</v>
      </c>
      <c r="H58" s="30">
        <f t="shared" si="2"/>
        <v>0</v>
      </c>
      <c r="I58" s="38">
        <f t="shared" si="2"/>
        <v>0</v>
      </c>
    </row>
    <row r="59" spans="1:9">
      <c r="A59" s="19" t="s">
        <v>116</v>
      </c>
      <c r="B59" s="17" t="s">
        <v>12</v>
      </c>
      <c r="C59" s="29"/>
      <c r="D59" s="46"/>
      <c r="E59" s="29"/>
      <c r="F59" s="46"/>
      <c r="G59" s="29"/>
      <c r="H59" s="29"/>
      <c r="I59" s="37"/>
    </row>
    <row r="60" spans="1:9">
      <c r="A60" s="20" t="s">
        <v>117</v>
      </c>
      <c r="B60" s="15" t="s">
        <v>113</v>
      </c>
      <c r="C60" s="30">
        <v>5</v>
      </c>
      <c r="D60" s="45"/>
      <c r="E60" s="30">
        <f>C60*D60</f>
        <v>0</v>
      </c>
      <c r="F60" s="45"/>
      <c r="G60" s="30">
        <f>C60*F60</f>
        <v>0</v>
      </c>
      <c r="H60" s="30">
        <f>D60+F60</f>
        <v>0</v>
      </c>
      <c r="I60" s="38">
        <f>E60+G60</f>
        <v>0</v>
      </c>
    </row>
    <row r="61" spans="1:9">
      <c r="A61" s="19" t="s">
        <v>118</v>
      </c>
      <c r="B61" s="17" t="s">
        <v>12</v>
      </c>
      <c r="C61" s="29"/>
      <c r="D61" s="46"/>
      <c r="E61" s="29"/>
      <c r="F61" s="46"/>
      <c r="G61" s="29"/>
      <c r="H61" s="29"/>
      <c r="I61" s="37"/>
    </row>
    <row r="62" spans="1:9">
      <c r="A62" s="20" t="s">
        <v>119</v>
      </c>
      <c r="B62" s="15" t="s">
        <v>113</v>
      </c>
      <c r="C62" s="30">
        <v>160</v>
      </c>
      <c r="D62" s="45"/>
      <c r="E62" s="30">
        <f>C62*D62</f>
        <v>0</v>
      </c>
      <c r="F62" s="45"/>
      <c r="G62" s="30">
        <f>C62*F62</f>
        <v>0</v>
      </c>
      <c r="H62" s="30">
        <f>D62+F62</f>
        <v>0</v>
      </c>
      <c r="I62" s="38">
        <f>E62+G62</f>
        <v>0</v>
      </c>
    </row>
    <row r="63" spans="1:9">
      <c r="A63" s="20" t="s">
        <v>120</v>
      </c>
      <c r="B63" s="15" t="s">
        <v>113</v>
      </c>
      <c r="C63" s="30">
        <v>160</v>
      </c>
      <c r="D63" s="45"/>
      <c r="E63" s="30">
        <f>C63*D63</f>
        <v>0</v>
      </c>
      <c r="F63" s="45"/>
      <c r="G63" s="30">
        <f>C63*F63</f>
        <v>0</v>
      </c>
      <c r="H63" s="30">
        <f>D63+F63</f>
        <v>0</v>
      </c>
      <c r="I63" s="38">
        <f>E63+G63</f>
        <v>0</v>
      </c>
    </row>
    <row r="64" spans="1:9">
      <c r="A64" s="19" t="s">
        <v>121</v>
      </c>
      <c r="B64" s="17" t="s">
        <v>12</v>
      </c>
      <c r="C64" s="29"/>
      <c r="D64" s="46"/>
      <c r="E64" s="29"/>
      <c r="F64" s="46"/>
      <c r="G64" s="29"/>
      <c r="H64" s="29"/>
      <c r="I64" s="37"/>
    </row>
    <row r="65" spans="1:9">
      <c r="A65" s="20" t="s">
        <v>122</v>
      </c>
      <c r="B65" s="15" t="s">
        <v>62</v>
      </c>
      <c r="C65" s="30">
        <v>2</v>
      </c>
      <c r="D65" s="45"/>
      <c r="E65" s="30">
        <f>C65*D65</f>
        <v>0</v>
      </c>
      <c r="F65" s="45"/>
      <c r="G65" s="30">
        <f>C65*F65</f>
        <v>0</v>
      </c>
      <c r="H65" s="30">
        <f t="shared" ref="H65:I67" si="3">D65+F65</f>
        <v>0</v>
      </c>
      <c r="I65" s="38">
        <f t="shared" si="3"/>
        <v>0</v>
      </c>
    </row>
    <row r="66" spans="1:9">
      <c r="A66" s="20" t="s">
        <v>123</v>
      </c>
      <c r="B66" s="15" t="s">
        <v>62</v>
      </c>
      <c r="C66" s="30">
        <v>8</v>
      </c>
      <c r="D66" s="45"/>
      <c r="E66" s="30">
        <f>C66*D66</f>
        <v>0</v>
      </c>
      <c r="F66" s="45"/>
      <c r="G66" s="30">
        <f>C66*F66</f>
        <v>0</v>
      </c>
      <c r="H66" s="30">
        <f t="shared" si="3"/>
        <v>0</v>
      </c>
      <c r="I66" s="38">
        <f t="shared" si="3"/>
        <v>0</v>
      </c>
    </row>
    <row r="67" spans="1:9">
      <c r="A67" s="20" t="s">
        <v>124</v>
      </c>
      <c r="B67" s="15" t="s">
        <v>62</v>
      </c>
      <c r="C67" s="30">
        <v>24</v>
      </c>
      <c r="D67" s="45"/>
      <c r="E67" s="30">
        <f>C67*D67</f>
        <v>0</v>
      </c>
      <c r="F67" s="45"/>
      <c r="G67" s="30">
        <f>C67*F67</f>
        <v>0</v>
      </c>
      <c r="H67" s="30">
        <f t="shared" si="3"/>
        <v>0</v>
      </c>
      <c r="I67" s="38">
        <f t="shared" si="3"/>
        <v>0</v>
      </c>
    </row>
    <row r="68" spans="1:9">
      <c r="A68" s="19" t="s">
        <v>125</v>
      </c>
      <c r="B68" s="17" t="s">
        <v>12</v>
      </c>
      <c r="C68" s="29"/>
      <c r="D68" s="46"/>
      <c r="E68" s="29"/>
      <c r="F68" s="46"/>
      <c r="G68" s="29"/>
      <c r="H68" s="29"/>
      <c r="I68" s="37"/>
    </row>
    <row r="69" spans="1:9">
      <c r="A69" s="20" t="s">
        <v>126</v>
      </c>
      <c r="B69" s="15" t="s">
        <v>62</v>
      </c>
      <c r="C69" s="30">
        <v>10</v>
      </c>
      <c r="D69" s="45"/>
      <c r="E69" s="30">
        <f>C69*D69</f>
        <v>0</v>
      </c>
      <c r="F69" s="45"/>
      <c r="G69" s="30">
        <f>C69*F69</f>
        <v>0</v>
      </c>
      <c r="H69" s="30">
        <f>D69+F69</f>
        <v>0</v>
      </c>
      <c r="I69" s="38">
        <f>E69+G69</f>
        <v>0</v>
      </c>
    </row>
    <row r="70" spans="1:9">
      <c r="A70" s="20" t="s">
        <v>127</v>
      </c>
      <c r="B70" s="15" t="s">
        <v>62</v>
      </c>
      <c r="C70" s="30">
        <v>50</v>
      </c>
      <c r="D70" s="45"/>
      <c r="E70" s="30">
        <f>C70*D70</f>
        <v>0</v>
      </c>
      <c r="F70" s="45"/>
      <c r="G70" s="30">
        <f>C70*F70</f>
        <v>0</v>
      </c>
      <c r="H70" s="30">
        <f>D70+F70</f>
        <v>0</v>
      </c>
      <c r="I70" s="38">
        <f>E70+G70</f>
        <v>0</v>
      </c>
    </row>
    <row r="71" spans="1:9">
      <c r="A71" s="19" t="s">
        <v>128</v>
      </c>
      <c r="B71" s="17" t="s">
        <v>12</v>
      </c>
      <c r="C71" s="29"/>
      <c r="D71" s="46"/>
      <c r="E71" s="29"/>
      <c r="F71" s="46"/>
      <c r="G71" s="29"/>
      <c r="H71" s="29"/>
      <c r="I71" s="37"/>
    </row>
    <row r="72" spans="1:9">
      <c r="A72" s="20" t="s">
        <v>129</v>
      </c>
      <c r="B72" s="15" t="s">
        <v>62</v>
      </c>
      <c r="C72" s="30">
        <v>130</v>
      </c>
      <c r="D72" s="45"/>
      <c r="E72" s="30">
        <f>C72*D72</f>
        <v>0</v>
      </c>
      <c r="F72" s="45"/>
      <c r="G72" s="30">
        <f>C72*F72</f>
        <v>0</v>
      </c>
      <c r="H72" s="30">
        <f>D72+F72</f>
        <v>0</v>
      </c>
      <c r="I72" s="38">
        <f>E72+G72</f>
        <v>0</v>
      </c>
    </row>
    <row r="73" spans="1:9">
      <c r="A73" s="19" t="s">
        <v>130</v>
      </c>
      <c r="B73" s="17" t="s">
        <v>12</v>
      </c>
      <c r="C73" s="29"/>
      <c r="D73" s="46"/>
      <c r="E73" s="29"/>
      <c r="F73" s="46"/>
      <c r="G73" s="29"/>
      <c r="H73" s="29"/>
      <c r="I73" s="37"/>
    </row>
    <row r="74" spans="1:9">
      <c r="A74" s="20" t="s">
        <v>131</v>
      </c>
      <c r="B74" s="15" t="s">
        <v>113</v>
      </c>
      <c r="C74" s="30">
        <v>120</v>
      </c>
      <c r="D74" s="45"/>
      <c r="E74" s="30">
        <f>C74*D74</f>
        <v>0</v>
      </c>
      <c r="F74" s="45"/>
      <c r="G74" s="30">
        <f>C74*F74</f>
        <v>0</v>
      </c>
      <c r="H74" s="30">
        <f>D74+F74</f>
        <v>0</v>
      </c>
      <c r="I74" s="38">
        <f>E74+G74</f>
        <v>0</v>
      </c>
    </row>
    <row r="75" spans="1:9">
      <c r="A75" s="19" t="s">
        <v>132</v>
      </c>
      <c r="B75" s="17" t="s">
        <v>12</v>
      </c>
      <c r="C75" s="29"/>
      <c r="D75" s="46"/>
      <c r="E75" s="29"/>
      <c r="F75" s="46"/>
      <c r="G75" s="29"/>
      <c r="H75" s="29"/>
      <c r="I75" s="37"/>
    </row>
    <row r="76" spans="1:9">
      <c r="A76" s="20" t="s">
        <v>133</v>
      </c>
      <c r="B76" s="15" t="s">
        <v>62</v>
      </c>
      <c r="C76" s="30">
        <v>4</v>
      </c>
      <c r="D76" s="45"/>
      <c r="E76" s="30">
        <f>C76*D76</f>
        <v>0</v>
      </c>
      <c r="F76" s="45"/>
      <c r="G76" s="30">
        <f>C76*F76</f>
        <v>0</v>
      </c>
      <c r="H76" s="30">
        <f>D76+F76</f>
        <v>0</v>
      </c>
      <c r="I76" s="38">
        <f>E76+G76</f>
        <v>0</v>
      </c>
    </row>
    <row r="77" spans="1:9">
      <c r="A77" s="20" t="s">
        <v>134</v>
      </c>
      <c r="B77" s="15" t="s">
        <v>62</v>
      </c>
      <c r="C77" s="30">
        <v>8</v>
      </c>
      <c r="D77" s="45"/>
      <c r="E77" s="30">
        <f>C77*D77</f>
        <v>0</v>
      </c>
      <c r="F77" s="45"/>
      <c r="G77" s="30">
        <f>C77*F77</f>
        <v>0</v>
      </c>
      <c r="H77" s="30">
        <f>D77+F77</f>
        <v>0</v>
      </c>
      <c r="I77" s="38">
        <f>E77+G77</f>
        <v>0</v>
      </c>
    </row>
    <row r="78" spans="1:9">
      <c r="A78" s="19" t="s">
        <v>135</v>
      </c>
      <c r="B78" s="17" t="s">
        <v>12</v>
      </c>
      <c r="C78" s="29"/>
      <c r="D78" s="46"/>
      <c r="E78" s="29"/>
      <c r="F78" s="46"/>
      <c r="G78" s="29"/>
      <c r="H78" s="29"/>
      <c r="I78" s="37"/>
    </row>
    <row r="79" spans="1:9">
      <c r="A79" s="20" t="s">
        <v>136</v>
      </c>
      <c r="B79" s="15" t="s">
        <v>113</v>
      </c>
      <c r="C79" s="30">
        <v>160</v>
      </c>
      <c r="D79" s="45"/>
      <c r="E79" s="30">
        <f>C79*D79</f>
        <v>0</v>
      </c>
      <c r="F79" s="45"/>
      <c r="G79" s="30">
        <f>C79*F79</f>
        <v>0</v>
      </c>
      <c r="H79" s="30">
        <f>D79+F79</f>
        <v>0</v>
      </c>
      <c r="I79" s="38">
        <f>E79+G79</f>
        <v>0</v>
      </c>
    </row>
    <row r="80" spans="1:9" ht="25.5">
      <c r="A80" s="19" t="s">
        <v>137</v>
      </c>
      <c r="B80" s="17" t="s">
        <v>12</v>
      </c>
      <c r="C80" s="32"/>
      <c r="D80" s="48"/>
      <c r="E80" s="32"/>
      <c r="F80" s="48"/>
      <c r="G80" s="32"/>
      <c r="H80" s="32"/>
      <c r="I80" s="40"/>
    </row>
    <row r="81" spans="1:9">
      <c r="A81" s="20" t="s">
        <v>138</v>
      </c>
      <c r="B81" s="15" t="s">
        <v>113</v>
      </c>
      <c r="C81" s="30">
        <v>20</v>
      </c>
      <c r="D81" s="45"/>
      <c r="E81" s="30">
        <f>C81*D81</f>
        <v>0</v>
      </c>
      <c r="F81" s="45"/>
      <c r="G81" s="30">
        <f>C81*F81</f>
        <v>0</v>
      </c>
      <c r="H81" s="30">
        <f>D81+F81</f>
        <v>0</v>
      </c>
      <c r="I81" s="38">
        <f>E81+G81</f>
        <v>0</v>
      </c>
    </row>
    <row r="82" spans="1:9">
      <c r="A82" s="19" t="s">
        <v>139</v>
      </c>
      <c r="B82" s="17" t="s">
        <v>12</v>
      </c>
      <c r="C82" s="29"/>
      <c r="D82" s="46"/>
      <c r="E82" s="29"/>
      <c r="F82" s="46"/>
      <c r="G82" s="29"/>
      <c r="H82" s="29"/>
      <c r="I82" s="37"/>
    </row>
    <row r="83" spans="1:9">
      <c r="A83" s="19" t="s">
        <v>140</v>
      </c>
      <c r="B83" s="17" t="s">
        <v>12</v>
      </c>
      <c r="C83" s="29"/>
      <c r="D83" s="46"/>
      <c r="E83" s="29"/>
      <c r="F83" s="46"/>
      <c r="G83" s="29"/>
      <c r="H83" s="29"/>
      <c r="I83" s="37"/>
    </row>
    <row r="84" spans="1:9">
      <c r="A84" s="20" t="s">
        <v>141</v>
      </c>
      <c r="B84" s="15" t="s">
        <v>62</v>
      </c>
      <c r="C84" s="30">
        <v>1</v>
      </c>
      <c r="D84" s="45"/>
      <c r="E84" s="30">
        <f>C84*D84</f>
        <v>0</v>
      </c>
      <c r="F84" s="45"/>
      <c r="G84" s="30">
        <f>C84*F84</f>
        <v>0</v>
      </c>
      <c r="H84" s="30">
        <f>D84+F84</f>
        <v>0</v>
      </c>
      <c r="I84" s="38">
        <f>E84+G84</f>
        <v>0</v>
      </c>
    </row>
    <row r="85" spans="1:9">
      <c r="A85" s="19" t="s">
        <v>142</v>
      </c>
      <c r="B85" s="17" t="s">
        <v>12</v>
      </c>
      <c r="C85" s="29"/>
      <c r="D85" s="46"/>
      <c r="E85" s="29"/>
      <c r="F85" s="46"/>
      <c r="G85" s="29"/>
      <c r="H85" s="29"/>
      <c r="I85" s="37"/>
    </row>
    <row r="86" spans="1:9">
      <c r="A86" s="19" t="s">
        <v>143</v>
      </c>
      <c r="B86" s="17" t="s">
        <v>12</v>
      </c>
      <c r="C86" s="29"/>
      <c r="D86" s="46"/>
      <c r="E86" s="29"/>
      <c r="F86" s="46"/>
      <c r="G86" s="29"/>
      <c r="H86" s="29"/>
      <c r="I86" s="37"/>
    </row>
    <row r="87" spans="1:9">
      <c r="A87" s="20" t="s">
        <v>141</v>
      </c>
      <c r="B87" s="15" t="s">
        <v>62</v>
      </c>
      <c r="C87" s="30">
        <v>1</v>
      </c>
      <c r="D87" s="45"/>
      <c r="E87" s="30">
        <f>C87*D87</f>
        <v>0</v>
      </c>
      <c r="F87" s="45"/>
      <c r="G87" s="30">
        <f>C87*F87</f>
        <v>0</v>
      </c>
      <c r="H87" s="30">
        <f>D87+F87</f>
        <v>0</v>
      </c>
      <c r="I87" s="38">
        <f>E87+G87</f>
        <v>0</v>
      </c>
    </row>
    <row r="88" spans="1:9">
      <c r="A88" s="19" t="s">
        <v>144</v>
      </c>
      <c r="B88" s="17" t="s">
        <v>12</v>
      </c>
      <c r="C88" s="29"/>
      <c r="D88" s="46"/>
      <c r="E88" s="29"/>
      <c r="F88" s="46"/>
      <c r="G88" s="29"/>
      <c r="H88" s="29"/>
      <c r="I88" s="37"/>
    </row>
    <row r="89" spans="1:9">
      <c r="A89" s="20" t="s">
        <v>145</v>
      </c>
      <c r="B89" s="15" t="s">
        <v>62</v>
      </c>
      <c r="C89" s="30">
        <v>1</v>
      </c>
      <c r="D89" s="45"/>
      <c r="E89" s="30">
        <f>C89*D89</f>
        <v>0</v>
      </c>
      <c r="F89" s="45"/>
      <c r="G89" s="30">
        <f>C89*F89</f>
        <v>0</v>
      </c>
      <c r="H89" s="30">
        <f>D89+F89</f>
        <v>0</v>
      </c>
      <c r="I89" s="38">
        <f>E89+G89</f>
        <v>0</v>
      </c>
    </row>
    <row r="90" spans="1:9">
      <c r="A90" s="19" t="s">
        <v>146</v>
      </c>
      <c r="B90" s="17" t="s">
        <v>12</v>
      </c>
      <c r="C90" s="29"/>
      <c r="D90" s="46"/>
      <c r="E90" s="29"/>
      <c r="F90" s="46"/>
      <c r="G90" s="29"/>
      <c r="H90" s="29"/>
      <c r="I90" s="37"/>
    </row>
    <row r="91" spans="1:9">
      <c r="A91" s="20" t="s">
        <v>147</v>
      </c>
      <c r="B91" s="15" t="s">
        <v>148</v>
      </c>
      <c r="C91" s="30">
        <v>6</v>
      </c>
      <c r="D91" s="45"/>
      <c r="E91" s="30">
        <f>C91*D91</f>
        <v>0</v>
      </c>
      <c r="F91" s="45"/>
      <c r="G91" s="30">
        <f>C91*F91</f>
        <v>0</v>
      </c>
      <c r="H91" s="30">
        <f t="shared" ref="H91:I93" si="4">D91+F91</f>
        <v>0</v>
      </c>
      <c r="I91" s="38">
        <f t="shared" si="4"/>
        <v>0</v>
      </c>
    </row>
    <row r="92" spans="1:9">
      <c r="A92" s="20" t="s">
        <v>149</v>
      </c>
      <c r="B92" s="15" t="s">
        <v>148</v>
      </c>
      <c r="C92" s="30">
        <v>12</v>
      </c>
      <c r="D92" s="45"/>
      <c r="E92" s="30">
        <f>C92*D92</f>
        <v>0</v>
      </c>
      <c r="F92" s="45"/>
      <c r="G92" s="30">
        <f>C92*F92</f>
        <v>0</v>
      </c>
      <c r="H92" s="30">
        <f t="shared" si="4"/>
        <v>0</v>
      </c>
      <c r="I92" s="38">
        <f t="shared" si="4"/>
        <v>0</v>
      </c>
    </row>
    <row r="93" spans="1:9">
      <c r="A93" s="20" t="s">
        <v>150</v>
      </c>
      <c r="B93" s="15" t="s">
        <v>148</v>
      </c>
      <c r="C93" s="30">
        <v>8</v>
      </c>
      <c r="D93" s="45"/>
      <c r="E93" s="30">
        <f>C93*D93</f>
        <v>0</v>
      </c>
      <c r="F93" s="45"/>
      <c r="G93" s="30">
        <f>C93*F93</f>
        <v>0</v>
      </c>
      <c r="H93" s="30">
        <f t="shared" si="4"/>
        <v>0</v>
      </c>
      <c r="I93" s="38">
        <f t="shared" si="4"/>
        <v>0</v>
      </c>
    </row>
    <row r="94" spans="1:9">
      <c r="A94" s="19" t="s">
        <v>151</v>
      </c>
      <c r="B94" s="17" t="s">
        <v>12</v>
      </c>
      <c r="C94" s="29"/>
      <c r="D94" s="46"/>
      <c r="E94" s="29"/>
      <c r="F94" s="46"/>
      <c r="G94" s="29"/>
      <c r="H94" s="29"/>
      <c r="I94" s="37"/>
    </row>
    <row r="95" spans="1:9">
      <c r="A95" s="19" t="s">
        <v>152</v>
      </c>
      <c r="B95" s="17" t="s">
        <v>12</v>
      </c>
      <c r="C95" s="29"/>
      <c r="D95" s="46"/>
      <c r="E95" s="29"/>
      <c r="F95" s="46"/>
      <c r="G95" s="29"/>
      <c r="H95" s="29"/>
      <c r="I95" s="37"/>
    </row>
    <row r="96" spans="1:9">
      <c r="A96" s="20" t="s">
        <v>153</v>
      </c>
      <c r="B96" s="15" t="s">
        <v>148</v>
      </c>
      <c r="C96" s="30">
        <v>10</v>
      </c>
      <c r="D96" s="45"/>
      <c r="E96" s="30">
        <f>C96*D96</f>
        <v>0</v>
      </c>
      <c r="F96" s="45"/>
      <c r="G96" s="30">
        <f>C96*F96</f>
        <v>0</v>
      </c>
      <c r="H96" s="30">
        <f>D96+F96</f>
        <v>0</v>
      </c>
      <c r="I96" s="38">
        <f>E96+G96</f>
        <v>0</v>
      </c>
    </row>
    <row r="97" spans="1:9">
      <c r="A97" s="20" t="s">
        <v>154</v>
      </c>
      <c r="B97" s="15" t="s">
        <v>12</v>
      </c>
      <c r="C97" s="30"/>
      <c r="D97" s="45"/>
      <c r="E97" s="30">
        <f>Parametry!B33/100*E41+Parametry!B34/100*E43+Parametry!B35/100*E52+Parametry!B34/100*E56+Parametry!B35/100*E57+Parametry!B35/100*E58+Parametry!B34/100*E60+Parametry!B33/100*E62+Parametry!B35/100*E65+Parametry!B33/100*E66+Parametry!B33/100*E67+Parametry!B35/100*E69+Parametry!B33/100*E70+Parametry!B33/100*E72+Parametry!B33/100*E74+Parametry!B33/100*E76+Parametry!B33/100*E77+Parametry!B35/100*E81+Parametry!B35/100*E84+Parametry!B34/100*E87+Parametry!B35/100*E91</f>
        <v>0</v>
      </c>
      <c r="F97" s="45"/>
      <c r="G97" s="30"/>
      <c r="H97" s="30">
        <f>D97+F97</f>
        <v>0</v>
      </c>
      <c r="I97" s="38">
        <f>E97+G97</f>
        <v>0</v>
      </c>
    </row>
    <row r="98" spans="1:9" ht="15">
      <c r="A98" s="18" t="s">
        <v>155</v>
      </c>
      <c r="B98" s="16" t="s">
        <v>12</v>
      </c>
      <c r="C98" s="31"/>
      <c r="D98" s="47"/>
      <c r="E98" s="31">
        <f>SUM(E40:E97)</f>
        <v>0</v>
      </c>
      <c r="F98" s="47"/>
      <c r="G98" s="31">
        <f>SUM(G40:G97)</f>
        <v>0</v>
      </c>
      <c r="H98" s="31"/>
      <c r="I98" s="39">
        <f>SUM(I40:I97)</f>
        <v>0</v>
      </c>
    </row>
    <row r="99" spans="1:9" ht="15">
      <c r="A99" s="18" t="s">
        <v>156</v>
      </c>
      <c r="B99" s="16" t="s">
        <v>12</v>
      </c>
      <c r="C99" s="31"/>
      <c r="D99" s="47"/>
      <c r="E99" s="31"/>
      <c r="F99" s="47"/>
      <c r="G99" s="31"/>
      <c r="H99" s="31"/>
      <c r="I99" s="39"/>
    </row>
    <row r="100" spans="1:9">
      <c r="A100" s="19" t="s">
        <v>157</v>
      </c>
      <c r="B100" s="17" t="s">
        <v>12</v>
      </c>
      <c r="C100" s="29"/>
      <c r="D100" s="46"/>
      <c r="E100" s="29"/>
      <c r="F100" s="46"/>
      <c r="G100" s="29"/>
      <c r="H100" s="29"/>
      <c r="I100" s="37"/>
    </row>
    <row r="101" spans="1:9">
      <c r="A101" s="20" t="s">
        <v>158</v>
      </c>
      <c r="B101" s="15" t="s">
        <v>159</v>
      </c>
      <c r="C101" s="30">
        <v>7</v>
      </c>
      <c r="D101" s="45"/>
      <c r="E101" s="30">
        <f>C101*D101</f>
        <v>0</v>
      </c>
      <c r="F101" s="45"/>
      <c r="G101" s="30">
        <f>C101*F101</f>
        <v>0</v>
      </c>
      <c r="H101" s="30">
        <f>D101+F101</f>
        <v>0</v>
      </c>
      <c r="I101" s="38">
        <f>E101+G101</f>
        <v>0</v>
      </c>
    </row>
    <row r="102" spans="1:9">
      <c r="A102" s="19" t="s">
        <v>160</v>
      </c>
      <c r="B102" s="17" t="s">
        <v>12</v>
      </c>
      <c r="C102" s="29"/>
      <c r="D102" s="46"/>
      <c r="E102" s="29"/>
      <c r="F102" s="46"/>
      <c r="G102" s="29"/>
      <c r="H102" s="29"/>
      <c r="I102" s="37"/>
    </row>
    <row r="103" spans="1:9">
      <c r="A103" s="20" t="s">
        <v>161</v>
      </c>
      <c r="B103" s="15" t="s">
        <v>159</v>
      </c>
      <c r="C103" s="30">
        <v>7</v>
      </c>
      <c r="D103" s="45"/>
      <c r="E103" s="30">
        <f>C103*D103</f>
        <v>0</v>
      </c>
      <c r="F103" s="45"/>
      <c r="G103" s="30">
        <f>C103*F103</f>
        <v>0</v>
      </c>
      <c r="H103" s="30">
        <f>D103+F103</f>
        <v>0</v>
      </c>
      <c r="I103" s="38">
        <f>E103+G103</f>
        <v>0</v>
      </c>
    </row>
    <row r="104" spans="1:9">
      <c r="A104" s="20" t="s">
        <v>162</v>
      </c>
      <c r="B104" s="15" t="s">
        <v>159</v>
      </c>
      <c r="C104" s="30">
        <v>7</v>
      </c>
      <c r="D104" s="45"/>
      <c r="E104" s="30">
        <f>C104*D104</f>
        <v>0</v>
      </c>
      <c r="F104" s="45"/>
      <c r="G104" s="30">
        <f>C104*F104</f>
        <v>0</v>
      </c>
      <c r="H104" s="30">
        <f>D104+F104</f>
        <v>0</v>
      </c>
      <c r="I104" s="38">
        <f>E104+G104</f>
        <v>0</v>
      </c>
    </row>
    <row r="105" spans="1:9">
      <c r="A105" s="19" t="s">
        <v>163</v>
      </c>
      <c r="B105" s="17" t="s">
        <v>12</v>
      </c>
      <c r="C105" s="29"/>
      <c r="D105" s="46"/>
      <c r="E105" s="29"/>
      <c r="F105" s="46"/>
      <c r="G105" s="29"/>
      <c r="H105" s="29"/>
      <c r="I105" s="37"/>
    </row>
    <row r="106" spans="1:9">
      <c r="A106" s="20" t="s">
        <v>164</v>
      </c>
      <c r="B106" s="15" t="s">
        <v>62</v>
      </c>
      <c r="C106" s="30">
        <v>4</v>
      </c>
      <c r="D106" s="45"/>
      <c r="E106" s="30">
        <f>C106*D106</f>
        <v>0</v>
      </c>
      <c r="F106" s="45"/>
      <c r="G106" s="30">
        <f>C106*F106</f>
        <v>0</v>
      </c>
      <c r="H106" s="30">
        <f>D106+F106</f>
        <v>0</v>
      </c>
      <c r="I106" s="38">
        <f>E106+G106</f>
        <v>0</v>
      </c>
    </row>
    <row r="107" spans="1:9">
      <c r="A107" s="19" t="s">
        <v>165</v>
      </c>
      <c r="B107" s="17" t="s">
        <v>12</v>
      </c>
      <c r="C107" s="29"/>
      <c r="D107" s="46"/>
      <c r="E107" s="29"/>
      <c r="F107" s="46"/>
      <c r="G107" s="29"/>
      <c r="H107" s="29"/>
      <c r="I107" s="37"/>
    </row>
    <row r="108" spans="1:9">
      <c r="A108" s="20" t="s">
        <v>166</v>
      </c>
      <c r="B108" s="15" t="s">
        <v>113</v>
      </c>
      <c r="C108" s="30">
        <v>160</v>
      </c>
      <c r="D108" s="45"/>
      <c r="E108" s="30">
        <f>C108*D108</f>
        <v>0</v>
      </c>
      <c r="F108" s="45"/>
      <c r="G108" s="30">
        <f>C108*F108</f>
        <v>0</v>
      </c>
      <c r="H108" s="30">
        <f>D108+F108</f>
        <v>0</v>
      </c>
      <c r="I108" s="38">
        <f>E108+G108</f>
        <v>0</v>
      </c>
    </row>
    <row r="109" spans="1:9">
      <c r="A109" s="19" t="s">
        <v>167</v>
      </c>
      <c r="B109" s="17" t="s">
        <v>12</v>
      </c>
      <c r="C109" s="29"/>
      <c r="D109" s="46"/>
      <c r="E109" s="29"/>
      <c r="F109" s="46"/>
      <c r="G109" s="29"/>
      <c r="H109" s="29"/>
      <c r="I109" s="37"/>
    </row>
    <row r="110" spans="1:9">
      <c r="A110" s="20" t="s">
        <v>168</v>
      </c>
      <c r="B110" s="15" t="s">
        <v>159</v>
      </c>
      <c r="C110" s="30">
        <v>52</v>
      </c>
      <c r="D110" s="45"/>
      <c r="E110" s="30">
        <f>C110*D110</f>
        <v>0</v>
      </c>
      <c r="F110" s="45"/>
      <c r="G110" s="30">
        <f>C110*F110</f>
        <v>0</v>
      </c>
      <c r="H110" s="30">
        <f>D110+F110</f>
        <v>0</v>
      </c>
      <c r="I110" s="38">
        <f>E110+G110</f>
        <v>0</v>
      </c>
    </row>
    <row r="111" spans="1:9">
      <c r="A111" s="19" t="s">
        <v>169</v>
      </c>
      <c r="B111" s="17" t="s">
        <v>12</v>
      </c>
      <c r="C111" s="29"/>
      <c r="D111" s="46"/>
      <c r="E111" s="29"/>
      <c r="F111" s="46"/>
      <c r="G111" s="29"/>
      <c r="H111" s="29"/>
      <c r="I111" s="37"/>
    </row>
    <row r="112" spans="1:9">
      <c r="A112" s="20" t="s">
        <v>170</v>
      </c>
      <c r="B112" s="15" t="s">
        <v>113</v>
      </c>
      <c r="C112" s="30">
        <v>160</v>
      </c>
      <c r="D112" s="45"/>
      <c r="E112" s="30">
        <f>C112*D112</f>
        <v>0</v>
      </c>
      <c r="F112" s="45"/>
      <c r="G112" s="30">
        <f>C112*F112</f>
        <v>0</v>
      </c>
      <c r="H112" s="30">
        <f>D112+F112</f>
        <v>0</v>
      </c>
      <c r="I112" s="38">
        <f>E112+G112</f>
        <v>0</v>
      </c>
    </row>
    <row r="113" spans="1:9">
      <c r="A113" s="19" t="s">
        <v>171</v>
      </c>
      <c r="B113" s="17" t="s">
        <v>12</v>
      </c>
      <c r="C113" s="29"/>
      <c r="D113" s="46"/>
      <c r="E113" s="29"/>
      <c r="F113" s="46"/>
      <c r="G113" s="29"/>
      <c r="H113" s="29"/>
      <c r="I113" s="37"/>
    </row>
    <row r="114" spans="1:9">
      <c r="A114" s="20" t="s">
        <v>166</v>
      </c>
      <c r="B114" s="15" t="s">
        <v>113</v>
      </c>
      <c r="C114" s="30">
        <v>160</v>
      </c>
      <c r="D114" s="45"/>
      <c r="E114" s="30">
        <f>C114*D114</f>
        <v>0</v>
      </c>
      <c r="F114" s="45"/>
      <c r="G114" s="30">
        <f>C114*F114</f>
        <v>0</v>
      </c>
      <c r="H114" s="30">
        <f>D114+F114</f>
        <v>0</v>
      </c>
      <c r="I114" s="38">
        <f>E114+G114</f>
        <v>0</v>
      </c>
    </row>
    <row r="115" spans="1:9">
      <c r="A115" s="20" t="s">
        <v>172</v>
      </c>
      <c r="B115" s="15" t="s">
        <v>159</v>
      </c>
      <c r="C115" s="30">
        <v>59</v>
      </c>
      <c r="D115" s="45"/>
      <c r="E115" s="30">
        <f>C115*D115</f>
        <v>0</v>
      </c>
      <c r="F115" s="45"/>
      <c r="G115" s="30">
        <f>C115*F115</f>
        <v>0</v>
      </c>
      <c r="H115" s="30">
        <f>D115+F115</f>
        <v>0</v>
      </c>
      <c r="I115" s="38">
        <f>E115+G115</f>
        <v>0</v>
      </c>
    </row>
    <row r="116" spans="1:9" ht="15.75" thickBot="1">
      <c r="A116" s="21" t="s">
        <v>173</v>
      </c>
      <c r="B116" s="22" t="s">
        <v>12</v>
      </c>
      <c r="C116" s="33"/>
      <c r="D116" s="49"/>
      <c r="E116" s="33">
        <f>SUM(E100:E115)</f>
        <v>0</v>
      </c>
      <c r="F116" s="49"/>
      <c r="G116" s="33">
        <f>SUM(G100:G115)</f>
        <v>0</v>
      </c>
      <c r="H116" s="33"/>
      <c r="I116" s="41">
        <f>SUM(I100:I115)</f>
        <v>0</v>
      </c>
    </row>
  </sheetData>
  <sheetProtection algorithmName="SHA-512" hashValue="+blvbntgHa5zUDJYaFjAn4MUvsZT0qe779lIIDOIAPCf0wVtCgM2K6yh/jmcOFsFFiQKwSYiPYyXQspxYc6PhQ==" saltValue="y48/pX627J2Xk9OCTfDPw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FA183-2C75-4D35-9D6E-90D9ECEBBD0B}">
  <dimension ref="A1:B35"/>
  <sheetViews>
    <sheetView tabSelected="1" workbookViewId="0">
      <selection activeCell="D11" sqref="D11"/>
    </sheetView>
  </sheetViews>
  <sheetFormatPr defaultColWidth="9.125" defaultRowHeight="14.25"/>
  <cols>
    <col min="1" max="1" width="28.375" style="11" bestFit="1" customWidth="1"/>
    <col min="2" max="2" width="63.375" style="11" bestFit="1" customWidth="1"/>
    <col min="3" max="3" width="0" style="3" hidden="1" customWidth="1"/>
    <col min="4" max="16384" width="9.125" style="3"/>
  </cols>
  <sheetData>
    <row r="1" spans="1:2">
      <c r="A1" s="1" t="s">
        <v>0</v>
      </c>
      <c r="B1" s="1" t="s">
        <v>1</v>
      </c>
    </row>
    <row r="2" spans="1:2" ht="15">
      <c r="A2" s="1" t="s">
        <v>2</v>
      </c>
      <c r="B2" s="9" t="s">
        <v>3</v>
      </c>
    </row>
    <row r="3" spans="1:2">
      <c r="A3" s="1" t="s">
        <v>4</v>
      </c>
      <c r="B3" s="4" t="s">
        <v>5</v>
      </c>
    </row>
    <row r="4" spans="1:2">
      <c r="A4" s="1" t="s">
        <v>6</v>
      </c>
      <c r="B4" s="4" t="s">
        <v>7</v>
      </c>
    </row>
    <row r="5" spans="1:2">
      <c r="A5" s="1" t="s">
        <v>8</v>
      </c>
      <c r="B5" s="4" t="s">
        <v>199</v>
      </c>
    </row>
    <row r="6" spans="1:2">
      <c r="A6" s="1" t="s">
        <v>9</v>
      </c>
      <c r="B6" s="4" t="s">
        <v>10</v>
      </c>
    </row>
    <row r="7" spans="1:2">
      <c r="A7" s="1" t="s">
        <v>11</v>
      </c>
      <c r="B7" s="4" t="s">
        <v>12</v>
      </c>
    </row>
    <row r="8" spans="1:2">
      <c r="A8" s="1" t="s">
        <v>13</v>
      </c>
      <c r="B8" s="4" t="s">
        <v>12</v>
      </c>
    </row>
    <row r="9" spans="1:2">
      <c r="A9" s="1" t="s">
        <v>14</v>
      </c>
      <c r="B9" s="4"/>
    </row>
    <row r="10" spans="1:2">
      <c r="A10" s="1" t="s">
        <v>15</v>
      </c>
      <c r="B10" s="4" t="s">
        <v>12</v>
      </c>
    </row>
    <row r="11" spans="1:2">
      <c r="A11" s="1" t="s">
        <v>16</v>
      </c>
      <c r="B11" s="4"/>
    </row>
    <row r="12" spans="1:2">
      <c r="A12" s="1" t="s">
        <v>17</v>
      </c>
      <c r="B12" s="4"/>
    </row>
    <row r="13" spans="1:2">
      <c r="A13" s="1" t="s">
        <v>18</v>
      </c>
      <c r="B13" s="4" t="s">
        <v>19</v>
      </c>
    </row>
    <row r="14" spans="1:2">
      <c r="A14" s="1" t="s">
        <v>20</v>
      </c>
      <c r="B14" s="4" t="s">
        <v>21</v>
      </c>
    </row>
    <row r="15" spans="1:2">
      <c r="A15" s="1" t="s">
        <v>12</v>
      </c>
      <c r="B15" s="1" t="s">
        <v>12</v>
      </c>
    </row>
    <row r="16" spans="1:2">
      <c r="A16" s="1" t="s">
        <v>22</v>
      </c>
      <c r="B16" s="7" t="s">
        <v>23</v>
      </c>
    </row>
    <row r="17" spans="1:2">
      <c r="A17" s="1" t="s">
        <v>24</v>
      </c>
      <c r="B17" s="7" t="s">
        <v>25</v>
      </c>
    </row>
    <row r="18" spans="1:2">
      <c r="A18" s="1" t="s">
        <v>26</v>
      </c>
      <c r="B18" s="7" t="s">
        <v>27</v>
      </c>
    </row>
    <row r="19" spans="1:2">
      <c r="A19" s="1" t="s">
        <v>28</v>
      </c>
      <c r="B19" s="7" t="s">
        <v>25</v>
      </c>
    </row>
    <row r="20" spans="1:2">
      <c r="A20" s="1" t="s">
        <v>29</v>
      </c>
      <c r="B20" s="7" t="s">
        <v>25</v>
      </c>
    </row>
    <row r="21" spans="1:2">
      <c r="A21" s="1" t="s">
        <v>30</v>
      </c>
      <c r="B21" s="7" t="s">
        <v>25</v>
      </c>
    </row>
    <row r="22" spans="1:2">
      <c r="A22" s="1" t="s">
        <v>31</v>
      </c>
      <c r="B22" s="7" t="s">
        <v>32</v>
      </c>
    </row>
    <row r="23" spans="1:2">
      <c r="A23" s="1" t="s">
        <v>33</v>
      </c>
      <c r="B23" s="7" t="s">
        <v>34</v>
      </c>
    </row>
    <row r="24" spans="1:2">
      <c r="A24" s="1" t="s">
        <v>35</v>
      </c>
      <c r="B24" s="7" t="s">
        <v>25</v>
      </c>
    </row>
    <row r="25" spans="1:2">
      <c r="A25" s="1" t="s">
        <v>36</v>
      </c>
      <c r="B25" s="7" t="s">
        <v>32</v>
      </c>
    </row>
    <row r="26" spans="1:2">
      <c r="A26" s="1" t="s">
        <v>37</v>
      </c>
      <c r="B26" s="7" t="s">
        <v>38</v>
      </c>
    </row>
    <row r="27" spans="1:2">
      <c r="A27" s="1" t="s">
        <v>39</v>
      </c>
      <c r="B27" s="7" t="s">
        <v>32</v>
      </c>
    </row>
    <row r="28" spans="1:2">
      <c r="A28" s="1" t="s">
        <v>40</v>
      </c>
      <c r="B28" s="7" t="s">
        <v>32</v>
      </c>
    </row>
    <row r="29" spans="1:2">
      <c r="A29" s="1" t="s">
        <v>41</v>
      </c>
      <c r="B29" s="7" t="s">
        <v>32</v>
      </c>
    </row>
    <row r="30" spans="1:2">
      <c r="A30" s="1" t="s">
        <v>42</v>
      </c>
      <c r="B30" s="7" t="s">
        <v>32</v>
      </c>
    </row>
    <row r="31" spans="1:2" ht="24">
      <c r="A31" s="13" t="s">
        <v>43</v>
      </c>
      <c r="B31" s="7" t="s">
        <v>44</v>
      </c>
    </row>
    <row r="32" spans="1:2">
      <c r="A32" s="1" t="s">
        <v>45</v>
      </c>
      <c r="B32" s="7" t="s">
        <v>46</v>
      </c>
    </row>
    <row r="33" spans="1:2">
      <c r="A33" s="11" t="s">
        <v>47</v>
      </c>
      <c r="B33" s="11">
        <v>10</v>
      </c>
    </row>
    <row r="34" spans="1:2">
      <c r="A34" s="11" t="s">
        <v>48</v>
      </c>
      <c r="B34" s="11">
        <v>20</v>
      </c>
    </row>
    <row r="35" spans="1:2">
      <c r="A35" s="11" t="s">
        <v>49</v>
      </c>
      <c r="B35" s="11">
        <v>5</v>
      </c>
    </row>
  </sheetData>
  <sheetProtection algorithmName="SHA-512" hashValue="L/+rDkvJmdGtxSl9soGCdXR/TyMhppO6CkBvXxv+CoqqksXVLC7jddKXT1bpuAN0IZOBxs+7KGxu9ysKTmWIzA==" saltValue="NYvKmHbrIRLpkyofkkhYf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Pleva</dc:creator>
  <cp:lastModifiedBy>Čermák Tomáš</cp:lastModifiedBy>
  <dcterms:created xsi:type="dcterms:W3CDTF">2024-11-19T07:10:18Z</dcterms:created>
  <dcterms:modified xsi:type="dcterms:W3CDTF">2025-03-14T13:40:50Z</dcterms:modified>
</cp:coreProperties>
</file>